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70" yWindow="315" windowWidth="16380" windowHeight="11760" tabRatio="683"/>
  </bookViews>
  <sheets>
    <sheet name="OB6TO" sheetId="8" r:id="rId1"/>
    <sheet name="ARH" sheetId="1" r:id="rId2"/>
    <sheet name="vertik." sheetId="16" r:id="rId3"/>
    <sheet name="Еl" sheetId="6" r:id="rId4"/>
    <sheet name="PB" sheetId="18" r:id="rId5"/>
    <sheet name="STR" sheetId="9" r:id="rId6"/>
    <sheet name="OVK" sheetId="10" r:id="rId7"/>
    <sheet name="ViK - 1" sheetId="11" r:id="rId8"/>
    <sheet name="ViK - 2" sheetId="12" r:id="rId9"/>
    <sheet name="ViK - 3" sheetId="13" r:id="rId10"/>
    <sheet name="ViK - kanal" sheetId="14" r:id="rId11"/>
  </sheets>
  <calcPr calcId="145621"/>
</workbook>
</file>

<file path=xl/calcChain.xml><?xml version="1.0" encoding="utf-8"?>
<calcChain xmlns="http://schemas.openxmlformats.org/spreadsheetml/2006/main">
  <c r="F20" i="8" l="1"/>
  <c r="F19" i="1"/>
  <c r="F20" i="1"/>
  <c r="F22" i="1"/>
  <c r="F24" i="1"/>
  <c r="F25" i="1"/>
  <c r="F26" i="1"/>
  <c r="F27" i="1"/>
  <c r="F28" i="1"/>
  <c r="F29" i="1"/>
  <c r="F30" i="1"/>
  <c r="F31" i="1"/>
  <c r="F32" i="1"/>
  <c r="F38" i="1"/>
  <c r="F39" i="1"/>
  <c r="F40" i="1"/>
  <c r="F35" i="1"/>
  <c r="F36" i="1"/>
  <c r="F43" i="1"/>
  <c r="F46" i="1"/>
  <c r="F48" i="1"/>
  <c r="F49" i="1"/>
  <c r="F50" i="1"/>
  <c r="F51" i="1"/>
  <c r="F52" i="1"/>
  <c r="F53" i="1"/>
  <c r="F54" i="1"/>
  <c r="F55" i="1"/>
  <c r="F56" i="1"/>
  <c r="F57" i="1"/>
  <c r="F20" i="14" l="1"/>
  <c r="F19" i="14"/>
  <c r="F18" i="14"/>
  <c r="F17" i="14"/>
  <c r="F16" i="14"/>
  <c r="F15" i="14"/>
  <c r="F14" i="14"/>
  <c r="F13" i="14"/>
  <c r="F12" i="14"/>
  <c r="F11" i="14"/>
  <c r="F78" i="13" l="1"/>
  <c r="F77" i="13"/>
  <c r="F76" i="13"/>
  <c r="F75" i="13"/>
  <c r="F74" i="13"/>
  <c r="F72" i="13"/>
  <c r="F71" i="13"/>
  <c r="F70" i="13"/>
  <c r="F69" i="13"/>
  <c r="F68" i="13"/>
  <c r="F67" i="13"/>
  <c r="F66" i="13"/>
  <c r="F65" i="13"/>
  <c r="F64" i="13"/>
  <c r="F63" i="13"/>
  <c r="F61" i="13"/>
  <c r="F60" i="13"/>
  <c r="F59" i="13"/>
  <c r="F58" i="13"/>
  <c r="F56" i="13"/>
  <c r="F55" i="13"/>
  <c r="F54" i="13"/>
  <c r="F53" i="13"/>
  <c r="F52" i="13"/>
  <c r="F49" i="13"/>
  <c r="F48" i="13"/>
  <c r="F47" i="13"/>
  <c r="F46" i="13"/>
  <c r="F45" i="13"/>
  <c r="F44" i="13"/>
  <c r="F43" i="13"/>
  <c r="F42" i="13"/>
  <c r="F40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82" i="12"/>
  <c r="F80" i="12"/>
  <c r="F79" i="12"/>
  <c r="F78" i="12"/>
  <c r="F76" i="12"/>
  <c r="F75" i="12"/>
  <c r="F74" i="12"/>
  <c r="F73" i="12"/>
  <c r="F72" i="12"/>
  <c r="F71" i="12"/>
  <c r="F70" i="12"/>
  <c r="F69" i="12"/>
  <c r="F68" i="12"/>
  <c r="F67" i="12"/>
  <c r="F65" i="12"/>
  <c r="F64" i="12"/>
  <c r="F63" i="12"/>
  <c r="F62" i="12"/>
  <c r="F60" i="12"/>
  <c r="F59" i="12"/>
  <c r="F58" i="12"/>
  <c r="F57" i="12"/>
  <c r="F56" i="12"/>
  <c r="F55" i="12"/>
  <c r="F52" i="12"/>
  <c r="F51" i="12"/>
  <c r="F50" i="12"/>
  <c r="F49" i="12"/>
  <c r="F48" i="12"/>
  <c r="F47" i="12"/>
  <c r="F46" i="12"/>
  <c r="F44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77" i="11"/>
  <c r="F76" i="11"/>
  <c r="F75" i="11"/>
  <c r="F74" i="11"/>
  <c r="F73" i="11"/>
  <c r="F71" i="11"/>
  <c r="F70" i="11"/>
  <c r="F69" i="11"/>
  <c r="F68" i="11"/>
  <c r="F67" i="11"/>
  <c r="F66" i="11"/>
  <c r="F65" i="11"/>
  <c r="F64" i="11"/>
  <c r="F63" i="11"/>
  <c r="F62" i="11"/>
  <c r="F60" i="11"/>
  <c r="F59" i="11"/>
  <c r="F58" i="11"/>
  <c r="F57" i="11"/>
  <c r="F55" i="11"/>
  <c r="F54" i="11"/>
  <c r="F53" i="11"/>
  <c r="F52" i="11"/>
  <c r="F51" i="11"/>
  <c r="F48" i="11"/>
  <c r="F47" i="11"/>
  <c r="F46" i="11"/>
  <c r="F45" i="11"/>
  <c r="F44" i="11"/>
  <c r="F43" i="11"/>
  <c r="F42" i="11"/>
  <c r="F41" i="11"/>
  <c r="F39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83" i="12" l="1"/>
  <c r="F84" i="12" s="1"/>
  <c r="F90" i="10"/>
  <c r="F89" i="10"/>
  <c r="F88" i="10"/>
  <c r="F87" i="10"/>
  <c r="F86" i="10" s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3" i="10"/>
  <c r="F52" i="10"/>
  <c r="F51" i="10"/>
  <c r="F50" i="10" s="1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86" i="6"/>
  <c r="F85" i="6"/>
  <c r="F84" i="6"/>
  <c r="F83" i="6"/>
  <c r="F82" i="6"/>
  <c r="F81" i="6"/>
  <c r="F80" i="6"/>
  <c r="F79" i="6"/>
  <c r="F78" i="6"/>
  <c r="F77" i="6"/>
  <c r="F76" i="6"/>
  <c r="F75" i="6"/>
  <c r="F74" i="6" s="1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1" i="6" s="1"/>
  <c r="F12" i="6"/>
  <c r="F54" i="10" l="1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26" i="18" s="1"/>
  <c r="F12" i="18"/>
  <c r="F11" i="18"/>
  <c r="F17" i="16"/>
  <c r="F16" i="16"/>
  <c r="D15" i="16"/>
  <c r="F15" i="16" s="1"/>
  <c r="F13" i="16"/>
  <c r="F12" i="16"/>
  <c r="F18" i="16" s="1"/>
  <c r="I10" i="16"/>
  <c r="H10" i="16"/>
  <c r="G10" i="16"/>
  <c r="F27" i="18" l="1"/>
  <c r="F28" i="18" s="1"/>
  <c r="F19" i="8" s="1"/>
  <c r="F19" i="16"/>
  <c r="F20" i="16" s="1"/>
  <c r="F11" i="8" s="1"/>
  <c r="F111" i="1" l="1"/>
  <c r="F116" i="1"/>
  <c r="F96" i="1"/>
  <c r="F62" i="1" l="1"/>
  <c r="D31" i="1" l="1"/>
  <c r="D21" i="1"/>
  <c r="F21" i="1" s="1"/>
  <c r="F91" i="1" l="1"/>
  <c r="F85" i="12" l="1"/>
  <c r="F16" i="8" s="1"/>
  <c r="F78" i="11" l="1"/>
  <c r="F79" i="11" s="1"/>
  <c r="F80" i="11" l="1"/>
  <c r="F15" i="8" s="1"/>
  <c r="F91" i="10" l="1"/>
  <c r="F92" i="10" s="1"/>
  <c r="F10" i="6"/>
  <c r="F109" i="1" l="1"/>
  <c r="F100" i="1"/>
  <c r="F98" i="1"/>
  <c r="F95" i="1"/>
  <c r="F94" i="1"/>
  <c r="F85" i="1"/>
  <c r="F84" i="1"/>
  <c r="F83" i="1"/>
  <c r="F21" i="14" l="1"/>
  <c r="F22" i="14" s="1"/>
  <c r="F79" i="13"/>
  <c r="F80" i="13" s="1"/>
  <c r="F23" i="14" l="1"/>
  <c r="F18" i="8" s="1"/>
  <c r="F81" i="13" l="1"/>
  <c r="F17" i="8" s="1"/>
  <c r="D23" i="1" l="1"/>
  <c r="F23" i="1" s="1"/>
  <c r="F93" i="10" l="1"/>
  <c r="F14" i="8" s="1"/>
  <c r="F87" i="6" l="1"/>
  <c r="F88" i="6" s="1"/>
  <c r="F20" i="9" l="1"/>
  <c r="F89" i="6"/>
  <c r="F12" i="8" s="1"/>
  <c r="F21" i="9" l="1"/>
  <c r="F22" i="9" s="1"/>
  <c r="F13" i="8" s="1"/>
  <c r="F105" i="1"/>
  <c r="F90" i="1"/>
  <c r="F92" i="1"/>
  <c r="F89" i="1"/>
  <c r="F59" i="1"/>
  <c r="F97" i="1"/>
  <c r="F108" i="1"/>
  <c r="F104" i="1" l="1"/>
  <c r="F103" i="1"/>
  <c r="F88" i="1"/>
  <c r="F102" i="1"/>
  <c r="F87" i="1"/>
  <c r="F101" i="1"/>
  <c r="D93" i="1"/>
  <c r="F93" i="1" s="1"/>
  <c r="F86" i="1"/>
  <c r="F107" i="1"/>
  <c r="F106" i="1"/>
  <c r="F117" i="1" l="1"/>
  <c r="F69" i="1"/>
  <c r="F68" i="1"/>
  <c r="F67" i="1"/>
  <c r="F65" i="1"/>
  <c r="F64" i="1"/>
  <c r="F63" i="1"/>
  <c r="F61" i="1"/>
  <c r="F60" i="1"/>
  <c r="D51" i="1"/>
  <c r="D66" i="1" l="1"/>
  <c r="F66" i="1" s="1"/>
  <c r="F80" i="1" l="1"/>
  <c r="F78" i="1"/>
  <c r="F76" i="1"/>
  <c r="F75" i="1"/>
  <c r="F74" i="1"/>
  <c r="F73" i="1"/>
  <c r="F72" i="1"/>
  <c r="F118" i="1" l="1"/>
  <c r="F115" i="1"/>
  <c r="F114" i="1"/>
  <c r="F113" i="1"/>
  <c r="F112" i="1"/>
  <c r="F110" i="1"/>
  <c r="F79" i="1"/>
  <c r="G39" i="1" l="1"/>
  <c r="F119" i="1" l="1"/>
  <c r="F120" i="1" l="1"/>
  <c r="F10" i="8" l="1"/>
  <c r="F21" i="8" s="1"/>
</calcChain>
</file>

<file path=xl/sharedStrings.xml><?xml version="1.0" encoding="utf-8"?>
<sst xmlns="http://schemas.openxmlformats.org/spreadsheetml/2006/main" count="1558" uniqueCount="591">
  <si>
    <t>Обект:</t>
  </si>
  <si>
    <t>Възложител:</t>
  </si>
  <si>
    <t>No по ред</t>
  </si>
  <si>
    <t>Дейности</t>
  </si>
  <si>
    <t>Ед. мярка</t>
  </si>
  <si>
    <t>Количество
общо за сградата</t>
  </si>
  <si>
    <t>1.</t>
  </si>
  <si>
    <t>Енергоспестяващи мерки 1</t>
  </si>
  <si>
    <t>1.1</t>
  </si>
  <si>
    <t>m²</t>
  </si>
  <si>
    <t>1.2</t>
  </si>
  <si>
    <t>1.3</t>
  </si>
  <si>
    <t>1.4</t>
  </si>
  <si>
    <t>1.5</t>
  </si>
  <si>
    <t>1.6</t>
  </si>
  <si>
    <t>Съпътстващи строително-монтажни работи, свързани с топлинното изолиране на външни стени</t>
  </si>
  <si>
    <t>1.7</t>
  </si>
  <si>
    <t>Доставка, монтаж и демонтаж на фасадно скеле</t>
  </si>
  <si>
    <t>1.8</t>
  </si>
  <si>
    <t>m'</t>
  </si>
  <si>
    <t>1.11</t>
  </si>
  <si>
    <t>1.12</t>
  </si>
  <si>
    <t>бр.</t>
  </si>
  <si>
    <t>1.14</t>
  </si>
  <si>
    <t>Почистване, натоварване на камион и извозване на строителни отпадъци на 10 kм</t>
  </si>
  <si>
    <t>m³</t>
  </si>
  <si>
    <t>2.</t>
  </si>
  <si>
    <t>Енергоспестяващи мерки 2</t>
  </si>
  <si>
    <t>2.1</t>
  </si>
  <si>
    <t>2.2</t>
  </si>
  <si>
    <t>2.5</t>
  </si>
  <si>
    <t>3.</t>
  </si>
  <si>
    <t>3.1</t>
  </si>
  <si>
    <t>3.2</t>
  </si>
  <si>
    <t>Съпътстващи строително-монтажни работи, свързани с топлинното изолиране на покрива</t>
  </si>
  <si>
    <t>3.3</t>
  </si>
  <si>
    <t>3.5</t>
  </si>
  <si>
    <t>3.7</t>
  </si>
  <si>
    <t>Почистване, натоварване на камион и извозване на строителни отпадъци на 20 kм</t>
  </si>
  <si>
    <t>1.15</t>
  </si>
  <si>
    <t>1.16</t>
  </si>
  <si>
    <t>1.17</t>
  </si>
  <si>
    <t>1.18</t>
  </si>
  <si>
    <t>Демонтаж на съществуваща дървена дограма</t>
  </si>
  <si>
    <t>Доставка и монтаж на стъклотекстилна мрежа  за диагонално армиране по фасадата и ъгли в прозоречни отвори</t>
  </si>
  <si>
    <t>ЧАСТ АРХИТЕКТУРА</t>
  </si>
  <si>
    <t>Изкърпване на повредена фасадна мазилка 20%</t>
  </si>
  <si>
    <t>3.6</t>
  </si>
  <si>
    <t>3.8</t>
  </si>
  <si>
    <t>4.</t>
  </si>
  <si>
    <t>4.1</t>
  </si>
  <si>
    <t>4.2</t>
  </si>
  <si>
    <t>1.9</t>
  </si>
  <si>
    <t>1.10</t>
  </si>
  <si>
    <t>1.13</t>
  </si>
  <si>
    <t>4.3</t>
  </si>
  <si>
    <t>4.4</t>
  </si>
  <si>
    <t>4.5</t>
  </si>
  <si>
    <t>4.6</t>
  </si>
  <si>
    <t>4.7</t>
  </si>
  <si>
    <r>
      <t>m</t>
    </r>
    <r>
      <rPr>
        <vertAlign val="superscript"/>
        <sz val="12"/>
        <color indexed="8"/>
        <rFont val="Arial"/>
        <family val="2"/>
        <charset val="204"/>
      </rPr>
      <t>2</t>
    </r>
  </si>
  <si>
    <t xml:space="preserve">Доставка и монтаж на водооткапващи профили по горен ръб прозорци, козирки по тераси </t>
  </si>
  <si>
    <t>Топлоизолиране на външни стени на сградата</t>
  </si>
  <si>
    <t>Полагане на дълбокопроникващ грунд  преди монтаж на противопожарна изолация от минерална вата на рула, с плътност 100 кг./m³), δ=10 см по фасади</t>
  </si>
  <si>
    <t xml:space="preserve">Доставка и полагане на противопожарна изолация от минерална вата на рула, с плътност 100 кг./m³), δ=10 см и с коеф. на топлопроводност λ=0,045 Wm/2K по фасади(вкл. лепило, двойна арм. мрежа, два пласта </t>
  </si>
  <si>
    <t>Топлинно изолиране на под</t>
  </si>
  <si>
    <t>Съпътстващи строително-монтажни работи, свързани с топлинното изолиране на подове</t>
  </si>
  <si>
    <t xml:space="preserve">Енергоспестяваща мерка 3 </t>
  </si>
  <si>
    <t>Топлинно изолиране на покрива на сградата</t>
  </si>
  <si>
    <t>Енергоспестяваща мерка 4</t>
  </si>
  <si>
    <t>Подмяна на дограмата на сградата</t>
  </si>
  <si>
    <t>Демонтаж на съществуваща метална дограма</t>
  </si>
  <si>
    <t>Съпътстващи строително-монтажни работи, свързани с подмяната на дограма</t>
  </si>
  <si>
    <t>Боядисване на цокъл 100 см с блажна боя</t>
  </si>
  <si>
    <t>Боядисване на цокъл 20 см с черна блажна боя</t>
  </si>
  <si>
    <t>Изпълнител:</t>
  </si>
  <si>
    <t>5.1</t>
  </si>
  <si>
    <t>5.2</t>
  </si>
  <si>
    <t>5.3</t>
  </si>
  <si>
    <t>5.4</t>
  </si>
  <si>
    <t>5.5</t>
  </si>
  <si>
    <t>5.6</t>
  </si>
  <si>
    <t>3.9</t>
  </si>
  <si>
    <t>3.10</t>
  </si>
  <si>
    <t>3.11</t>
  </si>
  <si>
    <t>Доставка и монтаж на стъклотекстилна мрежа</t>
  </si>
  <si>
    <t>1.19</t>
  </si>
  <si>
    <t>1.20</t>
  </si>
  <si>
    <t>3.12</t>
  </si>
  <si>
    <t>3.13</t>
  </si>
  <si>
    <t>3.14</t>
  </si>
  <si>
    <t>1.21</t>
  </si>
  <si>
    <t>Боядисване шпакловани тавани и пързалки с бял латекс, двукратно, вкл. грунд - стълбище и стълбищни площадки</t>
  </si>
  <si>
    <t>Доставка и монтаж на PVC дограма с двоен стъклопакет, с коефициент на топлопреминаване &lt;2.20 W/m2К, петкамерна, отваряема, бял цвят - по спецификация - за мазета</t>
  </si>
  <si>
    <t>Доставка и монтаж на топлоизолационна система тип EPS, δ= 10 см и с коеф. на топлопроводност λ≤0,037 W/mK (вкл. лепило, арм. мрежа, ъглови профили и крепежни елементи) в/у външни стени и цокъл</t>
  </si>
  <si>
    <t>Доставка и полагане на дълбокопроникващ грунд преди монтаж на топлоизолационна система EPS, δ= 10 см по фасади</t>
  </si>
  <si>
    <t>Доставка и монтаж на ъглозащитен РVС профил с мрежа по ръбове фасади и прозорци</t>
  </si>
  <si>
    <t>А</t>
  </si>
  <si>
    <t>м</t>
  </si>
  <si>
    <t>Ед. цена в лв. (без ДДС)</t>
  </si>
  <si>
    <t>Обща цена в лв. (без ДДС)</t>
  </si>
  <si>
    <t>ОБЩО</t>
  </si>
  <si>
    <t>КОЛИЧЕСТВЕНО-СТОЙНОСТНА СМЕТКА</t>
  </si>
  <si>
    <t>2</t>
  </si>
  <si>
    <t>3</t>
  </si>
  <si>
    <t>Конструкции</t>
  </si>
  <si>
    <t>ВСИЧКО</t>
  </si>
  <si>
    <t>ВСИЧКО С ДДС</t>
  </si>
  <si>
    <t>2.3</t>
  </si>
  <si>
    <t>бр</t>
  </si>
  <si>
    <r>
      <t>м</t>
    </r>
    <r>
      <rPr>
        <vertAlign val="superscript"/>
        <sz val="11"/>
        <color indexed="8"/>
        <rFont val="Calibri"/>
        <family val="2"/>
        <charset val="204"/>
      </rPr>
      <t>2</t>
    </r>
  </si>
  <si>
    <t>кг</t>
  </si>
  <si>
    <r>
      <t>м</t>
    </r>
    <r>
      <rPr>
        <vertAlign val="superscript"/>
        <sz val="11"/>
        <color indexed="8"/>
        <rFont val="Calibri"/>
        <family val="2"/>
        <charset val="204"/>
      </rPr>
      <t>3</t>
    </r>
  </si>
  <si>
    <t>Част Конструкции</t>
  </si>
  <si>
    <t>Доставка и монтаж на алуминиева дограма за входната врата с прекъснат термомост и вътрешна топлоизолация, с двоен стъклопакет, с коефициент на топлопреминаване &lt;1.40 W/m2К - по спецификация</t>
  </si>
  <si>
    <t>Доставка и монтаж на Al поли с широчина 28-30 см със странична окомплектовка, по прозорци външно</t>
  </si>
  <si>
    <t xml:space="preserve">Обектът е включен за проектиране в Единния поименен списък на обектите за строителство и строителни услуги на МО през 2016 г.
</t>
  </si>
  <si>
    <t xml:space="preserve">„ВР 2213 / Ремонт на сграда № 6 - Пети битов корпус в НВУ „В. Левски“    </t>
  </si>
  <si>
    <t>НВУ "ВАСИЛ ЛЕВСКИ"</t>
  </si>
  <si>
    <t>ВИП ПРОЕКТ БГ ЕООД</t>
  </si>
  <si>
    <t>Полагане на дълбокопроникващ грунд  преди монтаж на топлоизолационна система по страници на прозорци, тип ЕPS, δ=3.0 см, широчина 20 см.</t>
  </si>
  <si>
    <t xml:space="preserve">Доставка и монтаж на топлоизолационна система пo страници на прозорци, тип ЕPS, δ=3.0 см, широчина 20 см. с коеф. на топлопроводност λ=0,035 W/mK (вкл. лепило, арм. мрежа, шпакловка, ъглови профили, </t>
  </si>
  <si>
    <t>Отстраняване на нездравата каменна облицовка</t>
  </si>
  <si>
    <t>Изчукване на фасадна мазилка с нарушена цялост</t>
  </si>
  <si>
    <t>Измиване с водоструйка на здравия и добре закрепен камък</t>
  </si>
  <si>
    <t>Демонтиране на съществуващата облицовка от камък</t>
  </si>
  <si>
    <t>Изкърпване с вароциментова мазилка</t>
  </si>
  <si>
    <t>Доставка и полагане на цветна минерална екстериорна мазилка, цвят RAL 8012 (съгласно цветен проект) по външни стени</t>
  </si>
  <si>
    <t>Доставка и полагане на цветна минерална екстериорна мазилка, цвят RAL 1013 (съгласно цветен проект) по външни стени</t>
  </si>
  <si>
    <t>Доставка и полагане на цветна минерална екстериорна мазилка, цвят RAL 3016 (съгласно цветен проект) по външни стени</t>
  </si>
  <si>
    <t>Доставка и полагане на цветна мозаечна екстериорна мазилка, цвят RAL 1013 (съгласно цветен проект) по цокъл</t>
  </si>
  <si>
    <t>Демонтаж на слънчеви колектори 199 бр.</t>
  </si>
  <si>
    <t>Демонтаж на носеща метална конструкция на слънчеви колектори</t>
  </si>
  <si>
    <t>Демонтаж на метални тръби</t>
  </si>
  <si>
    <t>Демонтаж на съществуващи отводнителни воронки от покрива</t>
  </si>
  <si>
    <t>Отстраняване на компрометирана циментова замазка /безпясъчен керамзитобетон/ за наклон</t>
  </si>
  <si>
    <t>Демонтаж на ламаринена обшивка от бордовете на покрива</t>
  </si>
  <si>
    <t>Демонтаж на съществуващи олуци от поцинкована ламарина</t>
  </si>
  <si>
    <t>Дeмонтаж на съществуващи водосточни тръби от поцинкована ламарина</t>
  </si>
  <si>
    <t>Демонтаж на съществуващата мълниезащитна мрежа от арматурно желязо Ф8</t>
  </si>
  <si>
    <t>Вертикално сваляне на отпадъци от 20 м височина</t>
  </si>
  <si>
    <t>Извозване и депониране на строителни отпадъци</t>
  </si>
  <si>
    <t>Демонтажни покривни работи</t>
  </si>
  <si>
    <t>Подготовка на основата на покрива /почистване, измитане/</t>
  </si>
  <si>
    <t>Подготовка на основите на бордовете за захващане обшивката от ламарина</t>
  </si>
  <si>
    <t>Доставка и полагане /изкърпване/ на циментова замазка за наклон</t>
  </si>
  <si>
    <t>Доставка и монтаж на нови отводнителни воронки по покрива</t>
  </si>
  <si>
    <t>Доставка и полагане на обшивка от поцинкована ламарина по бордовете на покрива</t>
  </si>
  <si>
    <t>Доставка и монтаж на олуци от поцинкована ламарина</t>
  </si>
  <si>
    <t>Доставка и монтаж на водосточни тръби от поцинкована ламарина</t>
  </si>
  <si>
    <t>Вертикално качване на строителни материали</t>
  </si>
  <si>
    <t>Монтажни покривни работи</t>
  </si>
  <si>
    <t>Доставка и полагане на топлинна изолация от минерална вата каширана с фолио, δ=12 см и с коеф. на топлопроводност λ=0,033 Wm/2K върху долна плоча във въздушно пространство студен покрив на Блок 1 и Блок 3 и монтирана от вътрешната страна на покривната плоча на стълбищната клетка на Блок 2</t>
  </si>
  <si>
    <t>3.4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</si>
  <si>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</si>
  <si>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</si>
  <si>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</si>
  <si>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</si>
  <si>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</si>
  <si>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</si>
  <si>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</si>
  <si>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</si>
  <si>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</si>
  <si>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Затваряне с гипсокартон на на топлоизолацията от минерална вата от вътрешната страна на покрива на стълбищната клетка на Блок 2</t>
  </si>
  <si>
    <t>Доставка и монтаж на PVC дограма с двоен стъклопакет, с четирисезонно стъкло, с коефициент на топлопреминаване &lt;1.40 W/m2К, петкамерна, с 2/3 отваряемост, бял цвят - по спецификация - за спални помещения и общи части</t>
  </si>
  <si>
    <t>Вътрешно обръщане на дограма от гипскартон (вкл. вароцим. замазка, гипсова шпакловка, ъгли и т.н. без финишен слой) - по спални помещения</t>
  </si>
  <si>
    <t>Строително-монтажни работи, свързани с ремонта на сградата</t>
  </si>
  <si>
    <t>Демонтажни строителни работи</t>
  </si>
  <si>
    <t>Монтажни строителни работи</t>
  </si>
  <si>
    <t>4.8</t>
  </si>
  <si>
    <t xml:space="preserve">Разрушаване на стенен фаянс в баните </t>
  </si>
  <si>
    <t>Разрушаване на подова настилка - теракот в баните</t>
  </si>
  <si>
    <t>5.7</t>
  </si>
  <si>
    <t>5.8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</si>
  <si>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</si>
  <si>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</si>
  <si>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</si>
  <si>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</si>
  <si>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</si>
  <si>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</si>
  <si>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</si>
  <si>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</si>
  <si>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</si>
  <si>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Доставка и монтаж на стенен фаянс в баните</t>
  </si>
  <si>
    <t>Почистване на съществуваща карирана мозайка в коридори и стълбища</t>
  </si>
  <si>
    <t>Демонтиране на радиаторни решетки по спални помещения и административни помещения</t>
  </si>
  <si>
    <t>5.9</t>
  </si>
  <si>
    <t>5.19</t>
  </si>
  <si>
    <t>5.20</t>
  </si>
  <si>
    <t>5.21</t>
  </si>
  <si>
    <t>5.22</t>
  </si>
  <si>
    <t>Доставка и полагане на подов теракот за баните</t>
  </si>
  <si>
    <t>Демонтаж на съществуващи гардероби от коридори в спални помещения</t>
  </si>
  <si>
    <t>Демонтаж на съществуващи интериорни врати /спални помещения, бани, административни помещения/ заедно с касите</t>
  </si>
  <si>
    <t>Демонтаж на съществуващи корнизи над прозорци в административни и спални помещения</t>
  </si>
  <si>
    <t>Доставка и монтаж на гардероби тип 1 по отделен проект</t>
  </si>
  <si>
    <t>Доставка и монтаж на гардероби тип 2 по отделен проект</t>
  </si>
  <si>
    <t>Демонтаж на подови первази</t>
  </si>
  <si>
    <t>Строително-монтажни работи, свързани с вертикалната планировка</t>
  </si>
  <si>
    <t>Демонтажни  работи</t>
  </si>
  <si>
    <t>Демонтаж на съществуваща тротоарна настилка - плочи</t>
  </si>
  <si>
    <t>Доставка и полагане на нова тротоарна настилка - плочи</t>
  </si>
  <si>
    <t>Доставка и полагане на изравнителен пласт пясък 30 см</t>
  </si>
  <si>
    <t>Демонтаж на съществуващи градински бордюри</t>
  </si>
  <si>
    <t>Доставка и полагане на нови градински бордюри</t>
  </si>
  <si>
    <t>Доставка и монтаж на подови первази</t>
  </si>
  <si>
    <t>Демонтиране на съществуваща подова настилка - линолеум от спални помещения и административни</t>
  </si>
  <si>
    <t>ЧАСТ ЕЛЕКТРОИНСТАЛАЦИИ</t>
  </si>
  <si>
    <t>ЧАСТ КОНСТРУКЦИИ</t>
  </si>
  <si>
    <t>EL</t>
  </si>
  <si>
    <t>ВСИЧКО СМР:</t>
  </si>
  <si>
    <t>ДЕМОНТАЖНИ РАБОТИ</t>
  </si>
  <si>
    <t>Демонтаж на осветителни тела</t>
  </si>
  <si>
    <t>Демонтаж на еднофазни  контакти</t>
  </si>
  <si>
    <t>Демонтаж на силови кабели</t>
  </si>
  <si>
    <t>м.</t>
  </si>
  <si>
    <t>Демонтаж на слаботокови кабели</t>
  </si>
  <si>
    <t>Демонтаж на метални електрически табла</t>
  </si>
  <si>
    <t xml:space="preserve">СИЛОВИ ЕЛЕКТРИЧЕСКИ ИНСТАЛАЦИИ </t>
  </si>
  <si>
    <t>Доставка  и монтаж на луминисцентна лампа 1х18w       IP 44</t>
  </si>
  <si>
    <t>Доставка  и монтаж на луминисцентна лампа 2х36w       IP 21</t>
  </si>
  <si>
    <t xml:space="preserve">Доставка  и монтаж на луминисцентна лампа 4х18w       </t>
  </si>
  <si>
    <t>Доставка и монтаж на  ключ за осветление обикновен</t>
  </si>
  <si>
    <t>Доставка и монтаж на осветително тяло противовлажно  КЛЛ 15W</t>
  </si>
  <si>
    <t>Доставка и монтаж на  ключ за осветление девиаторен</t>
  </si>
  <si>
    <t>Доставка и монтаж на  ключ за осветление сериен</t>
  </si>
  <si>
    <t xml:space="preserve">Доставка и монтаж на контакт "Шуко" за скрит монтаж </t>
  </si>
  <si>
    <t>Направа на лампен излаз с кабел СВТ 3x1,5мм2 с дължина до 6м</t>
  </si>
  <si>
    <t>Доставка и полагане на СВТ 3x1,5мм2</t>
  </si>
  <si>
    <t>Доставка и монтаж на СВТ 4x1,5мм2</t>
  </si>
  <si>
    <t>Доставка и монтаж на СВТ 3x2,5мм3</t>
  </si>
  <si>
    <t>Доставка и монтаж на СВТ 5x16мм2</t>
  </si>
  <si>
    <t>Доставка и монтаж на  разклонителна кутия</t>
  </si>
  <si>
    <t>Доставка и монтаж на ГРТ по схема</t>
  </si>
  <si>
    <t>Доставка и монтаж апартаментно табло до 36 модула скрит монтаж в готова ниша без таблото (без таблото  ) по схема + доставка</t>
  </si>
  <si>
    <t>Направа на контактен излаз с кабел СВТ 3x2,5мм2 с дължина до 8м</t>
  </si>
  <si>
    <t>Доставка и монтаж на СВТ 3x70+35мм2</t>
  </si>
  <si>
    <t>Доставкаи и монтаж на конзоли за ключове и контакти</t>
  </si>
  <si>
    <t>СЛАБОТОКОВИ ИНСТАЛАЦИИ</t>
  </si>
  <si>
    <t>Доставка и монтаж на телевизионен тап IT-2W-16</t>
  </si>
  <si>
    <t>Доставка и полагане на телевизионна розетка за скрит монтаж</t>
  </si>
  <si>
    <t>Доставка и изтегляне в гъвкава тръба на проводник FTP4х2х0.5cat5E</t>
  </si>
  <si>
    <t>Доставка и полагане на коаксиален проводник RG11 в гъвкава PVC Ф29 тръба скрито</t>
  </si>
  <si>
    <t>Доставка и полагане на гъвкава тръба PVC Ф23 скрито</t>
  </si>
  <si>
    <t>Доставка и полагане на гъвкава тръба PVC Ф29 скрито</t>
  </si>
  <si>
    <t>Доставка и монтаж на евакуационно освтетително тяло с ЛЛ 8W и вградена акумулаторна батерия</t>
  </si>
  <si>
    <t>Доставка и монтаж на СВТ 3x1,5мм2</t>
  </si>
  <si>
    <t>Доставка и монтаж на фотоелектричен димен датчик с изолатор</t>
  </si>
  <si>
    <t>Доставка и монтаж на алармен бутон</t>
  </si>
  <si>
    <t>Доставка и монтаж на сирена и блиц сигнална лампа</t>
  </si>
  <si>
    <t>Доставка и монтаж на високоговорители</t>
  </si>
  <si>
    <t>Доставка и полагане на проводник ТЧП  2х1,0 в трърда  PVC 1/2" тръба скрито</t>
  </si>
  <si>
    <t>Доставка и монтаж на Пожариизвестителна централа FS4000-4 линейна</t>
  </si>
  <si>
    <t>Доставка и монтаж на Озвучителна система с възможност за:1.Възпроизвеждане на запис с готов текст с най-висок приоритет при подадено алармено събитие от ПИЦ; 2.Вход за микрофон; 3. Вход за DVD плейер; 4.Вход за аварийно захранване</t>
  </si>
  <si>
    <t>Кабел за пожароизвестителни инсталации, устойчив на въздействие на огън по IEC 60332 -с  клас по реакция на огън А1 тип ELAN A.F. CEI 20-22 II GR2 250V</t>
  </si>
  <si>
    <t xml:space="preserve">Доставка и монтаж на централа на сигнално охранителна система с клавиатура и модул за показване на информация </t>
  </si>
  <si>
    <t>Комуникационен шкаф 9U за стенен монтаж, който включва 1 бр. Телефонен пач панел с 20хRJ45 cat.3, 1бр. Пач панел с 24хRJ45 cat.5Е, 2бр. Аранжиращи панели за кабели, разклонител с 6 бр. Контакти " Шуко" с ключ и 1 бр. Тава</t>
  </si>
  <si>
    <t>Доставка и монтаж на телефонна розетка за скрит монтаж RJ45 cat.3</t>
  </si>
  <si>
    <t>Доставка и монтаж на PC розетка за скрит монтаж RJ45 cat.5E</t>
  </si>
  <si>
    <t>Доставка и монтаж на реглетна кутия 10"</t>
  </si>
  <si>
    <t>Доставка на проводник UTP4х2х0.5 cat. 5e</t>
  </si>
  <si>
    <t>Доставка и монтаж на антенен усилвател</t>
  </si>
  <si>
    <t>Доставка и полагане на коаксиален проводник RG6 в гъвкава PVC Ф29 тръба скрито</t>
  </si>
  <si>
    <t>Доставка и полагане на коаксиален проводник RG11  в твърда  PVC 1" тръба скрито</t>
  </si>
  <si>
    <t>Доставка и полагане на гъвкава тръба PVC Ф 29  скрито</t>
  </si>
  <si>
    <t>Доставка и монтаж на излаз за радиоточка от локална радиоусилвателна уредба</t>
  </si>
  <si>
    <t>Доставка и монтаж на радиоусилвателна уредба</t>
  </si>
  <si>
    <t>Доставка и монтаж на линейно табло</t>
  </si>
  <si>
    <t>Доставка и монтаж на микрофон</t>
  </si>
  <si>
    <t>Пуско- наладъчни работи и протоколи комплект</t>
  </si>
  <si>
    <t>Rack шкаф</t>
  </si>
  <si>
    <t xml:space="preserve">МЪЛНИЕЗАЩИТА </t>
  </si>
  <si>
    <t>Доставка и монтаж на мълниеотводен прът 8,5м с изпреварващо действие</t>
  </si>
  <si>
    <t>Доставка и полагане на опорни изолатори</t>
  </si>
  <si>
    <t>Доставка и полагане на мълниеотводно въже ф8 на опорни изолатори</t>
  </si>
  <si>
    <t>Направа на спусъци от изолирано алуминиево въже ф10</t>
  </si>
  <si>
    <t>Направа на прав съединител в пластмасова кутия на фасада</t>
  </si>
  <si>
    <t>Тестване и стартиране на всички системи</t>
  </si>
  <si>
    <t>Доставка и полагане на поцинкована заземителна шина 40/4 в изкоп</t>
  </si>
  <si>
    <t>Направа на болтова заземителна връзка към съоръжение</t>
  </si>
  <si>
    <t>Направа на прав съединител</t>
  </si>
  <si>
    <t>Доставка и монтаж на разклонителна кутия IP54</t>
  </si>
  <si>
    <t>Направа на заземление от 3бр.заземителен кол</t>
  </si>
  <si>
    <t>Уплътняване края на тръбите след изтегляне на кабели</t>
  </si>
  <si>
    <t>Кофраж за основи</t>
  </si>
  <si>
    <t>Армировка AI</t>
  </si>
  <si>
    <t xml:space="preserve">Армировка AIII </t>
  </si>
  <si>
    <t>Монтаж на армировка N10 с двукомпонентно лепило</t>
  </si>
  <si>
    <t>Бетон В20</t>
  </si>
  <si>
    <t>Анкерни болтове М10</t>
  </si>
  <si>
    <t>Доставка и монтаж на стоманена конструкция</t>
  </si>
  <si>
    <t>Алкиден грунд по стоманена конструкция</t>
  </si>
  <si>
    <t>Блажна боя двукратно по стоманена конструкция</t>
  </si>
  <si>
    <t>1</t>
  </si>
  <si>
    <t>Архитектура</t>
  </si>
  <si>
    <t>Електроинсталации</t>
  </si>
  <si>
    <t>Демонтажни работи</t>
  </si>
  <si>
    <t>Стоманен панелен радиатор тип 22 H=500; L=1000</t>
  </si>
  <si>
    <t>Стоманен панелен радиатор тип 22 H=500; L=800</t>
  </si>
  <si>
    <t>Стоманен панелен радиатор тип 22 H=600; L=800</t>
  </si>
  <si>
    <t>Стоманен панелен радиатор тип 22 H=600; L=1000</t>
  </si>
  <si>
    <t>Стоманен панелен радиатор тип 22 H=900; L=800</t>
  </si>
  <si>
    <t xml:space="preserve">Стоманена лира за баня 400/900 </t>
  </si>
  <si>
    <t>Стоманена лира за баня 400/1200</t>
  </si>
  <si>
    <t>Затворен разширителен съд 400 литра</t>
  </si>
  <si>
    <t>Радиаторeн вентил 1/2"</t>
  </si>
  <si>
    <t>Термоглава за радиаторен вентил 1/2"</t>
  </si>
  <si>
    <t>Секрет вентил 1/2"</t>
  </si>
  <si>
    <t>Ръчен радиаторен обезвъздушител 1/2"</t>
  </si>
  <si>
    <t>Автоматичен обезвъздушител подплавък с клапа 1/2"</t>
  </si>
  <si>
    <t>Спирателен кран с изпразнител  1/2"</t>
  </si>
  <si>
    <t>Спирателен кран с изпразнител  3/4"</t>
  </si>
  <si>
    <t>Спирателен кран с изпразнител  1"</t>
  </si>
  <si>
    <t>Баланс вентил с изпразнител 1/2"</t>
  </si>
  <si>
    <t>Баланс вентил с изпразнител 3/4"</t>
  </si>
  <si>
    <t>Баланс вентил с изпразнител 1"</t>
  </si>
  <si>
    <t>Спирателен кран DN100</t>
  </si>
  <si>
    <t>Спирателен кран DN60</t>
  </si>
  <si>
    <t>Спирателен кран 2"</t>
  </si>
  <si>
    <t>Спирателен кран 1"</t>
  </si>
  <si>
    <t>Спирателен кран 3/4"</t>
  </si>
  <si>
    <t>Автомат за допълване  1/2"</t>
  </si>
  <si>
    <t>Термоманометър 0-120C / 4bar</t>
  </si>
  <si>
    <t>Предпазен вентил 3bar - 1 1/4"</t>
  </si>
  <si>
    <t>Кран за източване 1 1/4"</t>
  </si>
  <si>
    <t xml:space="preserve">Колектор Ду 200 от безшевна стоманена тръба </t>
  </si>
  <si>
    <t>Стабилизирана полипропиленова тръба за отопление PN20- ф125х11,4mm</t>
  </si>
  <si>
    <t>л.м.</t>
  </si>
  <si>
    <t>Стабилизирана полипропиленова тръба за отопление PN20 - ф75х8,4mm</t>
  </si>
  <si>
    <t>Стабилизирана полипропиленова тръба за отопление PN20 - ф63х7,1mm</t>
  </si>
  <si>
    <t>Стабилизирана полипропиленова тръба за отопление PN20 - ф50х5,6mm</t>
  </si>
  <si>
    <t>Стабилизирана полипропиленова тръба за отопление PN20 - ф40х4,5mm</t>
  </si>
  <si>
    <t>Стабилизирана полипропиленова тръба за отопление PN20 - ф32х3,6mm</t>
  </si>
  <si>
    <t>Стабилизирана полипропиленова тръба за отопление PN20 - ф25х2,8mm</t>
  </si>
  <si>
    <t>Стабилизирана полипропиленова тръба за отопление PN20 - ф20х2,8mm</t>
  </si>
  <si>
    <t>Топлоизолация с микропореста гума б=13мм. за тръба ф до Dу125</t>
  </si>
  <si>
    <t>Хидравлична проба на тръбна мрежа</t>
  </si>
  <si>
    <t>ч.</t>
  </si>
  <si>
    <t>Топла проба на отоплителна инсталация</t>
  </si>
  <si>
    <t>Вентилация</t>
  </si>
  <si>
    <t>Осев вентилатор влагозащитен с обратна клапа L=90м3/час; N=20W; 220V</t>
  </si>
  <si>
    <t>Въздуховод от поцинкована ламарина ф160</t>
  </si>
  <si>
    <t>Метална шапка ШК160</t>
  </si>
  <si>
    <t>Соларна инсталация</t>
  </si>
  <si>
    <t>Плосък слънчев колектор с абсорбираща площ 2,2 кв.м</t>
  </si>
  <si>
    <t>Пластинчат топлообменник 500kW</t>
  </si>
  <si>
    <t>Циркулационна помпа за соларна инсталация с честотно управление 28m3/h; 12mHs; 2 kW; 220V</t>
  </si>
  <si>
    <t>Циркулационна помпа с честотно управление 28m3/h ;6mHs; 1,5 kW; 220V</t>
  </si>
  <si>
    <t>Затворен разширителен съд за соларна инсталация 350 литра</t>
  </si>
  <si>
    <t>Трипътен вентил с ел. задвижка DN125</t>
  </si>
  <si>
    <t>Диференциален терморегулатор за соларна инсталация</t>
  </si>
  <si>
    <t>Спирателен кран DN125</t>
  </si>
  <si>
    <t>Възвратна клапа DN125</t>
  </si>
  <si>
    <t>Филтър воден DN125</t>
  </si>
  <si>
    <t>Спирателен кран 1/2"</t>
  </si>
  <si>
    <t>Спирателен кран с изпразнител 3/4"</t>
  </si>
  <si>
    <t>Стоманена тръба DN125</t>
  </si>
  <si>
    <t>Стоманена тръба DN100</t>
  </si>
  <si>
    <t>Стоманена тръба DN80</t>
  </si>
  <si>
    <t>Стоманена тръба DN60</t>
  </si>
  <si>
    <t>Стоманена тръба 2"</t>
  </si>
  <si>
    <t>Стоманена тръба 1 1/2"</t>
  </si>
  <si>
    <t>Стоманена тръба 1 1/4"</t>
  </si>
  <si>
    <t>Стоманена тръба 1"</t>
  </si>
  <si>
    <t>Стоманена тръба 3/4"</t>
  </si>
  <si>
    <t>Метална конструкция за монтаж на слънчеви колектори</t>
  </si>
  <si>
    <t>Антизамръзваща течност - пропилен гликол, 10 л., концентрат</t>
  </si>
  <si>
    <t>Топла проба на соларна инсталация</t>
  </si>
  <si>
    <t>Слънчеви колектори</t>
  </si>
  <si>
    <t>Метална конструкция на слънчеви колектори</t>
  </si>
  <si>
    <t>Тръбна мрежа /отопление и соларна инсталация/</t>
  </si>
  <si>
    <t xml:space="preserve">Отоплителни тела 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</si>
  <si>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</si>
  <si>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</si>
  <si>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</si>
  <si>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</si>
  <si>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</si>
  <si>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</si>
  <si>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</si>
  <si>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</si>
  <si>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</si>
  <si>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</si>
  <si>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</si>
  <si>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</si>
  <si>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</si>
  <si>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</si>
  <si>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</si>
  <si>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</si>
  <si>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</si>
  <si>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</si>
  <si>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</si>
  <si>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</si>
  <si>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</si>
  <si>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</si>
  <si>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</si>
  <si>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</si>
  <si>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</si>
  <si>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</si>
  <si>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</si>
  <si>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</si>
  <si>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</si>
  <si>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</si>
  <si>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</si>
  <si>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3.24</t>
  </si>
  <si>
    <t>3.25</t>
  </si>
  <si>
    <t>3.26</t>
  </si>
  <si>
    <t>3.27</t>
  </si>
  <si>
    <t>3.28</t>
  </si>
  <si>
    <t>3.29</t>
  </si>
  <si>
    <t>3.30</t>
  </si>
  <si>
    <t>3.31</t>
  </si>
  <si>
    <t>ОВК</t>
  </si>
  <si>
    <t>ВиК-първо крило</t>
  </si>
  <si>
    <t>ВиК-второ крило</t>
  </si>
  <si>
    <t>ВиК-трето крило</t>
  </si>
  <si>
    <t>ВиК-канализация</t>
  </si>
  <si>
    <t>ЧАСТ ВиК - първо крило</t>
  </si>
  <si>
    <t>Сграден питеен водопровод</t>
  </si>
  <si>
    <t>Демонтаж на тръби, фитинги и санитарна арматура</t>
  </si>
  <si>
    <t>Демонтаж на галванизирани тръби,за студена вода 1/2"</t>
  </si>
  <si>
    <t>m</t>
  </si>
  <si>
    <t>Демонтаж на галванизирани тръби,за студена вода 3/4"</t>
  </si>
  <si>
    <t>Демонтаж на галванизирани тръби,за студена вода 1"</t>
  </si>
  <si>
    <t>Демонтаж на галванизирани тръби,за студена вода 1 1/4"</t>
  </si>
  <si>
    <t>Демонтаж на галванизирани тръби,за студена вода 1 1/2"</t>
  </si>
  <si>
    <t>Демонтаж на галванизирани тръби,за студена вода 2"</t>
  </si>
  <si>
    <t>Демонтаж на галванизирани тръби,за студена вода 2 1/2"</t>
  </si>
  <si>
    <t>Демонтаж на пожарни касети</t>
  </si>
  <si>
    <t>pcs.</t>
  </si>
  <si>
    <t>Демонтаж на спирателен вентил за тоалетно казанче</t>
  </si>
  <si>
    <t xml:space="preserve">Демонтаж на смесителна батерия за тоалетна мивка  </t>
  </si>
  <si>
    <t>Демонтаж на спирателен вентил за клозетно клекало</t>
  </si>
  <si>
    <t>Доставка , инсталиране и изпитване на  тръби за водопровода</t>
  </si>
  <si>
    <t>Водопроводна тръба PPr, ф20 мм, PN10,  заедно с всички необходими фитинги и аксесоари с топлинна изолация и укрепване за студена вода</t>
  </si>
  <si>
    <t>Водопроводна тръба PPr с ал. вложка, ф20 мм, PN10,  заедно с всички необходими фитинги и аксесоари с топлинна изолация и укрепване за студена вода</t>
  </si>
  <si>
    <t>Водопроводна тръба PPr с ал. вложка, ф25 мм, PN10,  заедно с всички необходими фитинги и аксесоари с топлинна изолация и укрепване за студена вода</t>
  </si>
  <si>
    <t>Водопроводна тръба PPr с ал. вложка, ф32 мм, PN10,  заедно с всички необходими фитинги и аксесоари с топлинна изолация и укрепване за студена вода</t>
  </si>
  <si>
    <t>Водопроводна тръба PPr с ал. вложка, ф40 мм, PN10,  заедно с всички необходими фитинги и аксесоари с топлинна изолация и укрепване за студена вода</t>
  </si>
  <si>
    <t>Водопроводна тръба PPr, ф20 мм, PN20,  заедно с всички необходими фитинги и аксесоари с топлинна изолация и укрепване за топла вода</t>
  </si>
  <si>
    <t>Пробиване на отвор за преминаване през плоча и запълване на отвора около тръбите с пенополиуретан</t>
  </si>
  <si>
    <t>Пробиванена отвор за преминаване през стена и запълване на отвора около тръбите с пенополиуретан</t>
  </si>
  <si>
    <t>Къртене, прокопаване на улей и сметосъбиране за монтаж на водопроводни тръби</t>
  </si>
  <si>
    <t>Доставка, инсталиране и изпитване на спирателни кранове.</t>
  </si>
  <si>
    <t>мини спирателни кранове ф3/8"</t>
  </si>
  <si>
    <t>pcs</t>
  </si>
  <si>
    <t>Доставка , инсталиране и изпитване на  санитарни прибори , вкл. Фитинги и всички необходими аксесоари</t>
  </si>
  <si>
    <t>батерия за тоалетна мивка стояща ,</t>
  </si>
  <si>
    <t xml:space="preserve"> - вентил за тоалетно казанче</t>
  </si>
  <si>
    <t xml:space="preserve"> - промивен кран за писоар</t>
  </si>
  <si>
    <t>Почистване и изпитване на цялата водоснабдителна мрежа съгласно спесификацията.</t>
  </si>
  <si>
    <t>Дезинфекциране на цялата водоснабдителна система съгласно спесификацията.</t>
  </si>
  <si>
    <t>Канализация - Сградна битова канализация</t>
  </si>
  <si>
    <t>Демонтаж на канализационни тръби:</t>
  </si>
  <si>
    <t>етернитови тръбиф50mm, вкл. фитинги и всички необходими аксесоари</t>
  </si>
  <si>
    <t>чугунени тръби ф110mm, вкл. фитинги и всички необходими аксесоари</t>
  </si>
  <si>
    <t>черни железни тръби  ф2"mm, вкл. фитинги и всички необходими аксесоари</t>
  </si>
  <si>
    <t>каменинови тръби  ф150mm, вкл. фитинги и всички необходими аксесоари</t>
  </si>
  <si>
    <t>каменинови тръби  ф200mm, вкл. фитинги и всички необходими аксесоари</t>
  </si>
  <si>
    <t>Демонтаж на клозетно клекало</t>
  </si>
  <si>
    <t xml:space="preserve">Демонтаж на  тоалетна мивка  </t>
  </si>
  <si>
    <t>Демонтаж на клозетно седало</t>
  </si>
  <si>
    <t>Демонтаж на  писоар</t>
  </si>
  <si>
    <t>Доставка, монтаж и укрепване на :</t>
  </si>
  <si>
    <t>Доставка и монтаж на PVC тръба ф50mm, вкл. фитинги и всички необходими аксесоари</t>
  </si>
  <si>
    <t>Доставка и монтаж на PVC тръба ф110mm, вкл. фитинги и всички необходими аксесоари</t>
  </si>
  <si>
    <t>Доставка и монтаж на Р.О. за ВКК ф110mm</t>
  </si>
  <si>
    <t>Доставка и монтаж на ПС ф50</t>
  </si>
  <si>
    <t>Доставка и монтаж на вентилационна шапка 110мм</t>
  </si>
  <si>
    <t>Укрепители за тръби за дъждовна канализация</t>
  </si>
  <si>
    <t xml:space="preserve">Доставка и монтаж на  водосточни тръби ф100 с фасонни части в сгради  
</t>
  </si>
  <si>
    <t xml:space="preserve">Доставка и монтаж на  воронки ф100
</t>
  </si>
  <si>
    <t xml:space="preserve">Доставка и монтаж на санитарни прибори с необходимите аксесори </t>
  </si>
  <si>
    <t xml:space="preserve"> тоалетни клекала с необходимите аксесори </t>
  </si>
  <si>
    <t>тоалетна мивка с сифон с необходимите аксесори</t>
  </si>
  <si>
    <t xml:space="preserve"> писоар с необходимите аксесори  </t>
  </si>
  <si>
    <t>Изпитване на цялата канализация съгласно спесификацията.</t>
  </si>
  <si>
    <t>каменинови тръби  ф100mm, вкл. фитинги и всички необходими аксесоари</t>
  </si>
  <si>
    <t>ЧАСТ ВиК-второ крило</t>
  </si>
  <si>
    <t>ЧАСТ ВиК-трето крило</t>
  </si>
  <si>
    <t>Натоварване и извозване строителни отпадъци на депо, вкл. разриване</t>
  </si>
  <si>
    <t>Доставка и монтаж на PP оребрени, с муфа тръби SN8 с DN/ID 200</t>
  </si>
  <si>
    <t>Разрушаване на коминни тела в баните</t>
  </si>
  <si>
    <t>Доставка и полагане на ламиниран паркет в спални и административни помещения</t>
  </si>
  <si>
    <t>Доставка и монтаж на интериорни врати /спални помещения, бани, административни помещения/ MDF по спесификация</t>
  </si>
  <si>
    <t>Изкърпване и шпакловане на повредени участъци и подготовка за боядисване по стени и тавани - стълбище, стълбищни площадки, коридори, помещения - 10%</t>
  </si>
  <si>
    <t>Боядисване шпакловани стени с цветен латекс, двукратно, вкл. грунд - стълбище и стълбищни площадки</t>
  </si>
  <si>
    <t>Отстраняване на подкожушена боя по стени и тавани</t>
  </si>
  <si>
    <t>Отстраняване на увредена мазилка по стени и тавани</t>
  </si>
  <si>
    <t>Доставка и монтаж на лека, преградна, Al конструкция за преграждане на дежурната стая - първи етаж - фоайе, блок 2 по спесификация</t>
  </si>
  <si>
    <t>Обектът е включен за проектиране в Единния поименен списък на обектите за строителство и строителни услуги на МО през 2016 г</t>
  </si>
  <si>
    <t xml:space="preserve">Демонтаж на смесителна батерия за тоалетна мивка и душ </t>
  </si>
  <si>
    <t xml:space="preserve">Демонтиране на водомери за студена вода </t>
  </si>
  <si>
    <t>16</t>
  </si>
  <si>
    <t>17</t>
  </si>
  <si>
    <t>18</t>
  </si>
  <si>
    <t>Водопроводна тръба PPr с ал. вложка, ф2" мм, PN10,  заедно с всички необходими фитинги и аксесоари с топлинна изолация и укрепване за студена вода</t>
  </si>
  <si>
    <t>19</t>
  </si>
  <si>
    <t>20</t>
  </si>
  <si>
    <t>Водопроводна тръба PPr с ал. вложка, ф20 мм, PN20,  заедно с всички необходими фитинги и аксесоари с топлинна изолация и укрепване за топла вода</t>
  </si>
  <si>
    <t>21</t>
  </si>
  <si>
    <t>Водопроводна тръба PPr с ал. вложка, ф25 мм, PN20,  заедно с всички необходими фитинги и аксесоари с топлинна изолация и укрепване за топла вода</t>
  </si>
  <si>
    <t>22</t>
  </si>
  <si>
    <t>Водопроводна тръба PPr с ал. вложка, ф32 мм, PN20,  заедно с всички необходими фитинги и аксесоари с топлинна изолация и укрепване за топла вода</t>
  </si>
  <si>
    <t>23</t>
  </si>
  <si>
    <t>24</t>
  </si>
  <si>
    <t>25</t>
  </si>
  <si>
    <t>26</t>
  </si>
  <si>
    <t>27</t>
  </si>
  <si>
    <t>28</t>
  </si>
  <si>
    <t>29</t>
  </si>
  <si>
    <t xml:space="preserve"> - промивен кран за писоар и клозетно казанче</t>
  </si>
  <si>
    <t>30</t>
  </si>
  <si>
    <t xml:space="preserve"> - душ-комплект</t>
  </si>
  <si>
    <t>31</t>
  </si>
  <si>
    <t>Доставка и монтаж на сграден противопожарен кран ПКф2" комплект с шланг 20м и струйник</t>
  </si>
  <si>
    <t>32</t>
  </si>
  <si>
    <t>Доставка и монтаж на сграден водомер</t>
  </si>
  <si>
    <t>33</t>
  </si>
  <si>
    <t>34</t>
  </si>
  <si>
    <t>Доставка и монтаж на тройник  ø110- ø110,  ø50- ø110</t>
  </si>
  <si>
    <t>Доставка и монтаж на PVC коляно  до ø110</t>
  </si>
  <si>
    <t>Демонтаж на смесителна батерия за тоалетна мивка  и душ</t>
  </si>
  <si>
    <t>Водопроводна тръба PPr с ал. вложка, ф2 1/2" мм, PN10,  заедно с всички необходими фитинги и аксесоари с топлинна изолация и укрепване за студена вода</t>
  </si>
  <si>
    <t>Водопроводна тръба PPr с ал. вложка, ф40 мм, PN20,  заедно с всички необходими фитинги и аксесоари с топлинна изолация и укрепване за топла вода</t>
  </si>
  <si>
    <t>Водопроводна тръба PPr с ал. вложка, ф50 мм, PN20,  заедно с всички необходими фитинги и аксесоари с топлинна изолация и укрепване за топла вода</t>
  </si>
  <si>
    <t>Водопроводна тръба PPr с ал. вложка, ф63 мм, PN20,  заедно с всички необходими фитинги и аксесоари с топлинна изолация и укрепване за топла вода</t>
  </si>
  <si>
    <t>Водопроводна тръба PPr с ал. вложка, ф75 мм, PN20,  заедно с всички необходими фитинги и аксесоари с топлинна изолация и укрепване за топла вода</t>
  </si>
  <si>
    <t>35</t>
  </si>
  <si>
    <t>36</t>
  </si>
  <si>
    <t>37</t>
  </si>
  <si>
    <t>38</t>
  </si>
  <si>
    <t>Демонтаж на смесителна батерия за душ</t>
  </si>
  <si>
    <t>Площадкова канализация</t>
  </si>
  <si>
    <t>Фрезоване асфалтобетонова настилка - механизирано</t>
  </si>
  <si>
    <t>m2</t>
  </si>
  <si>
    <t>Разкъртване на бетонова настилка ръчно с канго (за тротоари)</t>
  </si>
  <si>
    <t>m3</t>
  </si>
  <si>
    <t>Разбиване ръчно бетон на съществ.съоръжение при реконструкции</t>
  </si>
  <si>
    <t>Масов изкоп с багер на транспорт, вкл.извозване на депо и разриване</t>
  </si>
  <si>
    <t>Машинен изкоп с багер на отвал</t>
  </si>
  <si>
    <t>Укрепване двустранно плътно и разкрепване изкоп с ширина до 4м в земни почви с дълбочина от 2.00 до 4.01м</t>
  </si>
  <si>
    <t>Направа двоен двуставен бетонов УО с тръби ф400 и чугунена решетка</t>
  </si>
  <si>
    <t>Доставка и монтаж на PP оребрени, с муфа тръби SN8 с DN/ID 160</t>
  </si>
  <si>
    <t>Разрушаване на неносещ тухлен зид 12 см с височина 2.60 м. в баните</t>
  </si>
  <si>
    <t>Доставка на материали и изграждане на нов неносещ тухлен зид 12 см с височина 2.60 м. в помещенията на дежурна стая - първи етаж - фоайе, блок 2</t>
  </si>
  <si>
    <t>НЕПРЕДВИДЕНИ РАЗХОДИ   10%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</si>
  <si>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</si>
  <si>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</si>
  <si>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</si>
  <si>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</si>
  <si>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</si>
  <si>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</si>
  <si>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</si>
  <si>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</si>
  <si>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</si>
  <si>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Доставка и полагане на дълбокопроникващ грунд преди монтаж на топлоизолационна система XPS, δ= 10 см по еркери и цокъл</t>
  </si>
  <si>
    <t>Доставка и монтаж на топлоизолационна система тип XPS, δ= 10 см и с коеф. на топлопроводност λ≤0,027 W/mK (вкл. лепило, арм. мрежа, ъглови профили и крепежни елементи)по еркери и цокъл</t>
  </si>
  <si>
    <t>2.4</t>
  </si>
  <si>
    <t>Демонтаж съществуваща хидроизолация от покрива /полизол/</t>
  </si>
  <si>
    <t>Доставка и монтаж на Рулонна покривна хидроизолация - 2пл. /полизол/ като вторият е с минерална посипка</t>
  </si>
  <si>
    <t>Полагане на битумен грунд под покривна хидроизолазия /полизол/</t>
  </si>
  <si>
    <t>Отстраняване на съществуваща стенна облицовка - тапети от спалните</t>
  </si>
  <si>
    <t>Демонтаж на стенна облицовка /ламперия/ от административни помещения</t>
  </si>
  <si>
    <t xml:space="preserve">Демонтаж на метални решетки за врати и прозорци на стаите за съхранение на оръжие. </t>
  </si>
  <si>
    <t>5.32</t>
  </si>
  <si>
    <t xml:space="preserve">Доставка и монтаж на метални решетки за врати и прозорци на стаите за съхранение на оръжие. </t>
  </si>
  <si>
    <t>5.33</t>
  </si>
  <si>
    <t>Изкърпване и шпакловане на повредени участъци и подготовка за боядисване по стени и тавани - спални помещения и канцеларии</t>
  </si>
  <si>
    <t>Пожарна Безопасност</t>
  </si>
  <si>
    <t xml:space="preserve">Пожарогасител 6кг с прах АВС </t>
  </si>
  <si>
    <t>Пожарогасител с пяна 9l.</t>
  </si>
  <si>
    <t>Противопожарно одеало тежък тип</t>
  </si>
  <si>
    <t>Пожарогасител 6кг с прах ВС</t>
  </si>
  <si>
    <t>Пожарогасител 5кг CO2</t>
  </si>
  <si>
    <t>Пожарогасител с вода 9л</t>
  </si>
  <si>
    <t>Знак Евакуационен изход</t>
  </si>
  <si>
    <t>Знак Посока на движение -хоризонтално</t>
  </si>
  <si>
    <t>Знак Посока на движение вертикално</t>
  </si>
  <si>
    <t>Знак Противопожарни съоръжения</t>
  </si>
  <si>
    <t>Знак Пушенето забранено</t>
  </si>
  <si>
    <t>Знак Пожарогасител</t>
  </si>
  <si>
    <t>Знак Пожарен хидрант</t>
  </si>
  <si>
    <t>Знак Телефон при пожар</t>
  </si>
  <si>
    <t>Знак Вътрешен пожарен кран</t>
  </si>
  <si>
    <t>Вертикалната планировка</t>
  </si>
  <si>
    <t>ЧАСТ Пожарна Безопасност</t>
  </si>
  <si>
    <t>ЧАСТ Вертикалната планировка</t>
  </si>
  <si>
    <t>Пожарна безопасност</t>
  </si>
  <si>
    <t>ЧАСТ ОВК</t>
  </si>
  <si>
    <t xml:space="preserve"> тоалетни казанчета с необходимите аксесори  заедно с конзолна тоалетна чиния </t>
  </si>
  <si>
    <t>ЧАСТ ВиК - Площадкова канализация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</si>
</sst>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###&quot; &quot;###&quot; &quot;##0.000"/>
  </numFmts>
  <fonts count="31"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vertAlign val="superscript"/>
      <sz val="12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Times New Roman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vertAlign val="superscript"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</font>
    <font>
      <sz val="10"/>
      <name val="Hebar"/>
      <charset val="204"/>
    </font>
    <font>
      <b/>
      <sz val="10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MS Sans Serif"/>
      <family val="2"/>
      <charset val="204"/>
    </font>
    <font>
      <sz val="11"/>
      <name val="Times New Roman"/>
      <family val="1"/>
      <charset val="204"/>
    </font>
    <font>
      <b/>
      <sz val="16"/>
      <color rgb="FFFF0000"/>
      <name val="Arial"/>
      <family val="2"/>
      <charset val="204"/>
    </font>
    <font>
      <sz val="12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26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2" fillId="0" borderId="0" applyBorder="0" applyProtection="0"/>
    <xf numFmtId="0" fontId="1" fillId="0" borderId="0" applyBorder="0" applyProtection="0"/>
    <xf numFmtId="0" fontId="12" fillId="0" borderId="0"/>
    <xf numFmtId="0" fontId="21" fillId="0" borderId="0"/>
    <xf numFmtId="0" fontId="27" fillId="0" borderId="0"/>
    <xf numFmtId="43" fontId="17" fillId="0" borderId="0" applyFont="0" applyFill="0" applyBorder="0" applyAlignment="0" applyProtection="0"/>
  </cellStyleXfs>
  <cellXfs count="289">
    <xf numFmtId="0" fontId="0" fillId="0" borderId="0" xfId="0"/>
    <xf numFmtId="49" fontId="0" fillId="0" borderId="0" xfId="1" applyNumberFormat="1" applyFont="1" applyFill="1" applyAlignment="1"/>
    <xf numFmtId="0" fontId="0" fillId="0" borderId="0" xfId="1" applyNumberFormat="1" applyFont="1" applyFill="1" applyAlignment="1"/>
    <xf numFmtId="0" fontId="0" fillId="0" borderId="0" xfId="1" applyNumberFormat="1" applyFont="1" applyFill="1" applyAlignment="1">
      <alignment horizontal="center"/>
    </xf>
    <xf numFmtId="4" fontId="0" fillId="0" borderId="0" xfId="1" applyNumberFormat="1" applyFont="1" applyFill="1" applyAlignment="1">
      <alignment horizontal="center"/>
    </xf>
    <xf numFmtId="0" fontId="0" fillId="2" borderId="0" xfId="1" applyNumberFormat="1" applyFont="1" applyFill="1" applyAlignment="1"/>
    <xf numFmtId="2" fontId="0" fillId="0" borderId="0" xfId="1" applyNumberFormat="1" applyFont="1" applyFill="1" applyAlignment="1"/>
    <xf numFmtId="0" fontId="4" fillId="3" borderId="1" xfId="3" applyNumberFormat="1" applyFont="1" applyFill="1" applyBorder="1" applyAlignment="1">
      <alignment horizontal="center" vertical="center" wrapText="1"/>
    </xf>
    <xf numFmtId="2" fontId="3" fillId="0" borderId="0" xfId="1" applyNumberFormat="1" applyFont="1" applyFill="1" applyAlignment="1">
      <alignment horizontal="center" vertical="center"/>
    </xf>
    <xf numFmtId="0" fontId="7" fillId="0" borderId="0" xfId="1" applyNumberFormat="1" applyFont="1" applyFill="1" applyAlignment="1"/>
    <xf numFmtId="4" fontId="4" fillId="0" borderId="0" xfId="3" applyNumberFormat="1" applyFont="1" applyFill="1" applyAlignment="1">
      <alignment horizontal="center" vertical="center" wrapText="1"/>
    </xf>
    <xf numFmtId="49" fontId="0" fillId="7" borderId="3" xfId="1" applyNumberFormat="1" applyFont="1" applyFill="1" applyBorder="1" applyAlignment="1"/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0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left" vertical="center" wrapText="1"/>
    </xf>
    <xf numFmtId="0" fontId="0" fillId="0" borderId="0" xfId="1" applyNumberFormat="1" applyFont="1" applyFill="1" applyBorder="1" applyAlignment="1"/>
    <xf numFmtId="49" fontId="4" fillId="3" borderId="17" xfId="3" applyNumberFormat="1" applyFont="1" applyFill="1" applyBorder="1" applyAlignment="1">
      <alignment horizontal="center" vertical="center" wrapText="1"/>
    </xf>
    <xf numFmtId="49" fontId="6" fillId="0" borderId="17" xfId="3" applyNumberFormat="1" applyFont="1" applyFill="1" applyBorder="1" applyAlignment="1">
      <alignment horizontal="center" vertical="center"/>
    </xf>
    <xf numFmtId="49" fontId="6" fillId="0" borderId="20" xfId="3" applyNumberFormat="1" applyFont="1" applyFill="1" applyBorder="1" applyAlignment="1">
      <alignment horizontal="center" vertical="center"/>
    </xf>
    <xf numFmtId="1" fontId="6" fillId="0" borderId="1" xfId="3" applyNumberFormat="1" applyFont="1" applyFill="1" applyBorder="1" applyAlignment="1">
      <alignment horizontal="left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6" fillId="0" borderId="4" xfId="3" applyNumberFormat="1" applyFont="1" applyFill="1" applyBorder="1" applyAlignment="1">
      <alignment horizontal="left" vertical="center" wrapText="1"/>
    </xf>
    <xf numFmtId="1" fontId="6" fillId="0" borderId="4" xfId="3" applyNumberFormat="1" applyFont="1" applyFill="1" applyBorder="1" applyAlignment="1">
      <alignment horizontal="center" vertical="center" wrapText="1"/>
    </xf>
    <xf numFmtId="1" fontId="8" fillId="0" borderId="1" xfId="3" applyNumberFormat="1" applyFont="1" applyFill="1" applyBorder="1" applyAlignment="1">
      <alignment horizontal="left" vertical="center" wrapText="1"/>
    </xf>
    <xf numFmtId="0" fontId="4" fillId="3" borderId="18" xfId="3" applyNumberFormat="1" applyFont="1" applyFill="1" applyBorder="1" applyAlignment="1">
      <alignment horizontal="center" vertical="center" wrapText="1"/>
    </xf>
    <xf numFmtId="49" fontId="6" fillId="0" borderId="15" xfId="3" applyNumberFormat="1" applyFont="1" applyFill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left" vertical="center" wrapText="1"/>
    </xf>
    <xf numFmtId="1" fontId="6" fillId="0" borderId="2" xfId="3" applyNumberFormat="1" applyFont="1" applyFill="1" applyBorder="1" applyAlignment="1">
      <alignment horizontal="center" vertical="center" wrapText="1"/>
    </xf>
    <xf numFmtId="49" fontId="4" fillId="4" borderId="22" xfId="3" applyNumberFormat="1" applyFont="1" applyFill="1" applyBorder="1" applyAlignment="1">
      <alignment horizontal="center" vertical="center"/>
    </xf>
    <xf numFmtId="0" fontId="4" fillId="4" borderId="14" xfId="3" applyNumberFormat="1" applyFont="1" applyFill="1" applyBorder="1" applyAlignment="1">
      <alignment vertical="center" wrapText="1"/>
    </xf>
    <xf numFmtId="0" fontId="4" fillId="4" borderId="26" xfId="3" applyNumberFormat="1" applyFont="1" applyFill="1" applyBorder="1" applyAlignment="1">
      <alignment vertical="center" wrapText="1"/>
    </xf>
    <xf numFmtId="49" fontId="4" fillId="3" borderId="22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3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1" xfId="3" applyNumberFormat="1" applyFont="1" applyFill="1" applyBorder="1" applyAlignment="1">
      <alignment horizontal="center" vertical="center"/>
    </xf>
    <xf numFmtId="0" fontId="4" fillId="3" borderId="6" xfId="3" applyNumberFormat="1" applyFont="1" applyFill="1" applyBorder="1" applyAlignment="1">
      <alignment horizontal="center" vertical="center" wrapText="1"/>
    </xf>
    <xf numFmtId="49" fontId="4" fillId="3" borderId="33" xfId="3" applyNumberFormat="1" applyFont="1" applyFill="1" applyBorder="1" applyAlignment="1">
      <alignment vertical="center"/>
    </xf>
    <xf numFmtId="49" fontId="4" fillId="3" borderId="34" xfId="3" applyNumberFormat="1" applyFont="1" applyFill="1" applyBorder="1" applyAlignment="1">
      <alignment vertical="center"/>
    </xf>
    <xf numFmtId="49" fontId="4" fillId="3" borderId="35" xfId="3" applyNumberFormat="1" applyFont="1" applyFill="1" applyBorder="1" applyAlignment="1">
      <alignment vertical="center"/>
    </xf>
    <xf numFmtId="49" fontId="4" fillId="4" borderId="3" xfId="3" applyNumberFormat="1" applyFont="1" applyFill="1" applyBorder="1" applyAlignment="1">
      <alignment horizontal="center" vertical="center"/>
    </xf>
    <xf numFmtId="0" fontId="4" fillId="3" borderId="25" xfId="3" applyNumberFormat="1" applyFont="1" applyFill="1" applyBorder="1" applyAlignment="1">
      <alignment horizontal="center" vertical="center"/>
    </xf>
    <xf numFmtId="0" fontId="4" fillId="3" borderId="23" xfId="3" applyNumberFormat="1" applyFont="1" applyFill="1" applyBorder="1" applyAlignment="1">
      <alignment horizontal="center" vertical="center"/>
    </xf>
    <xf numFmtId="49" fontId="4" fillId="4" borderId="32" xfId="3" applyNumberFormat="1" applyFont="1" applyFill="1" applyBorder="1" applyAlignment="1">
      <alignment horizontal="center" vertical="center" wrapText="1"/>
    </xf>
    <xf numFmtId="4" fontId="4" fillId="9" borderId="3" xfId="3" applyNumberFormat="1" applyFont="1" applyFill="1" applyBorder="1" applyAlignment="1">
      <alignment horizontal="right" vertical="center" wrapText="1"/>
    </xf>
    <xf numFmtId="1" fontId="6" fillId="0" borderId="0" xfId="3" applyNumberFormat="1" applyFont="1" applyFill="1" applyBorder="1" applyAlignment="1">
      <alignment horizontal="left" vertical="center" wrapText="1"/>
    </xf>
    <xf numFmtId="49" fontId="15" fillId="0" borderId="17" xfId="0" applyNumberFormat="1" applyFont="1" applyBorder="1" applyAlignment="1">
      <alignment horizontal="center" vertical="center"/>
    </xf>
    <xf numFmtId="4" fontId="14" fillId="0" borderId="18" xfId="0" applyNumberFormat="1" applyFont="1" applyFill="1" applyBorder="1" applyAlignment="1">
      <alignment vertical="center"/>
    </xf>
    <xf numFmtId="4" fontId="14" fillId="11" borderId="21" xfId="0" applyNumberFormat="1" applyFont="1" applyFill="1" applyBorder="1" applyAlignment="1">
      <alignment vertical="center"/>
    </xf>
    <xf numFmtId="49" fontId="6" fillId="0" borderId="46" xfId="3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/>
    </xf>
    <xf numFmtId="49" fontId="6" fillId="0" borderId="34" xfId="3" applyNumberFormat="1" applyFont="1" applyFill="1" applyBorder="1" applyAlignment="1">
      <alignment vertical="center"/>
    </xf>
    <xf numFmtId="49" fontId="0" fillId="0" borderId="0" xfId="1" applyNumberFormat="1" applyFont="1" applyFill="1" applyBorder="1" applyAlignment="1"/>
    <xf numFmtId="0" fontId="0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 vertical="center"/>
    </xf>
    <xf numFmtId="4" fontId="4" fillId="0" borderId="0" xfId="3" applyNumberFormat="1" applyFont="1" applyFill="1" applyBorder="1" applyAlignment="1">
      <alignment horizontal="center" vertical="center" wrapText="1"/>
    </xf>
    <xf numFmtId="2" fontId="8" fillId="0" borderId="28" xfId="3" applyNumberFormat="1" applyFont="1" applyFill="1" applyBorder="1" applyAlignment="1">
      <alignment horizontal="right" vertical="center"/>
    </xf>
    <xf numFmtId="2" fontId="8" fillId="0" borderId="2" xfId="3" applyNumberFormat="1" applyFont="1" applyFill="1" applyBorder="1" applyAlignment="1">
      <alignment horizontal="right" vertical="center"/>
    </xf>
    <xf numFmtId="2" fontId="8" fillId="0" borderId="16" xfId="3" applyNumberFormat="1" applyFont="1" applyFill="1" applyBorder="1" applyAlignment="1">
      <alignment horizontal="right" vertical="center"/>
    </xf>
    <xf numFmtId="2" fontId="8" fillId="0" borderId="6" xfId="3" applyNumberFormat="1" applyFont="1" applyFill="1" applyBorder="1" applyAlignment="1">
      <alignment horizontal="right" vertical="center"/>
    </xf>
    <xf numFmtId="2" fontId="8" fillId="0" borderId="1" xfId="3" applyNumberFormat="1" applyFont="1" applyFill="1" applyBorder="1" applyAlignment="1">
      <alignment horizontal="right" vertical="center"/>
    </xf>
    <xf numFmtId="2" fontId="8" fillId="0" borderId="18" xfId="3" applyNumberFormat="1" applyFont="1" applyFill="1" applyBorder="1" applyAlignment="1">
      <alignment horizontal="right" vertical="center"/>
    </xf>
    <xf numFmtId="2" fontId="8" fillId="0" borderId="6" xfId="3" applyNumberFormat="1" applyFont="1" applyFill="1" applyBorder="1" applyAlignment="1">
      <alignment horizontal="right" vertical="center" wrapText="1"/>
    </xf>
    <xf numFmtId="0" fontId="6" fillId="0" borderId="4" xfId="3" applyNumberFormat="1" applyFont="1" applyFill="1" applyBorder="1" applyAlignment="1">
      <alignment horizontal="left" vertical="center" wrapText="1"/>
    </xf>
    <xf numFmtId="2" fontId="8" fillId="0" borderId="4" xfId="3" applyNumberFormat="1" applyFont="1" applyFill="1" applyBorder="1" applyAlignment="1">
      <alignment horizontal="right" vertical="center" wrapText="1"/>
    </xf>
    <xf numFmtId="2" fontId="8" fillId="0" borderId="4" xfId="3" applyNumberFormat="1" applyFont="1" applyFill="1" applyBorder="1" applyAlignment="1">
      <alignment horizontal="right" vertical="center"/>
    </xf>
    <xf numFmtId="2" fontId="8" fillId="0" borderId="50" xfId="3" applyNumberFormat="1" applyFont="1" applyFill="1" applyBorder="1" applyAlignment="1">
      <alignment horizontal="right" vertical="center"/>
    </xf>
    <xf numFmtId="0" fontId="6" fillId="0" borderId="2" xfId="3" applyNumberFormat="1" applyFont="1" applyFill="1" applyBorder="1" applyAlignment="1">
      <alignment horizontal="left" vertical="center" wrapText="1"/>
    </xf>
    <xf numFmtId="2" fontId="8" fillId="0" borderId="28" xfId="3" applyNumberFormat="1" applyFont="1" applyFill="1" applyBorder="1" applyAlignment="1">
      <alignment horizontal="right" vertical="center" wrapText="1"/>
    </xf>
    <xf numFmtId="2" fontId="8" fillId="0" borderId="2" xfId="3" applyNumberFormat="1" applyFont="1" applyFill="1" applyBorder="1" applyAlignment="1">
      <alignment horizontal="right" vertical="center" wrapText="1"/>
    </xf>
    <xf numFmtId="2" fontId="8" fillId="0" borderId="29" xfId="3" applyNumberFormat="1" applyFont="1" applyFill="1" applyBorder="1" applyAlignment="1">
      <alignment horizontal="right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4" fillId="4" borderId="25" xfId="3" applyNumberFormat="1" applyFont="1" applyFill="1" applyBorder="1" applyAlignment="1">
      <alignment horizontal="center" vertical="center" wrapText="1"/>
    </xf>
    <xf numFmtId="1" fontId="6" fillId="0" borderId="23" xfId="3" applyNumberFormat="1" applyFont="1" applyFill="1" applyBorder="1" applyAlignment="1">
      <alignment horizontal="left" vertical="center" wrapText="1"/>
    </xf>
    <xf numFmtId="1" fontId="6" fillId="0" borderId="23" xfId="3" applyNumberFormat="1" applyFont="1" applyFill="1" applyBorder="1" applyAlignment="1">
      <alignment horizontal="center" vertical="center" wrapText="1"/>
    </xf>
    <xf numFmtId="2" fontId="8" fillId="0" borderId="29" xfId="3" applyNumberFormat="1" applyFont="1" applyFill="1" applyBorder="1" applyAlignment="1">
      <alignment horizontal="right" vertical="center"/>
    </xf>
    <xf numFmtId="2" fontId="8" fillId="0" borderId="25" xfId="3" applyNumberFormat="1" applyFont="1" applyFill="1" applyBorder="1" applyAlignment="1">
      <alignment horizontal="right" vertical="center" wrapText="1"/>
    </xf>
    <xf numFmtId="2" fontId="9" fillId="0" borderId="0" xfId="1" applyNumberFormat="1" applyFont="1" applyFill="1" applyAlignment="1">
      <alignment horizontal="center" vertical="center"/>
    </xf>
    <xf numFmtId="0" fontId="6" fillId="0" borderId="1" xfId="3" applyNumberFormat="1" applyFont="1" applyFill="1" applyBorder="1" applyAlignment="1">
      <alignment horizontal="right" vertical="center" wrapText="1"/>
    </xf>
    <xf numFmtId="0" fontId="6" fillId="0" borderId="2" xfId="3" applyNumberFormat="1" applyFont="1" applyFill="1" applyBorder="1" applyAlignment="1">
      <alignment horizontal="right" vertical="center" wrapText="1"/>
    </xf>
    <xf numFmtId="49" fontId="4" fillId="3" borderId="34" xfId="3" applyNumberFormat="1" applyFont="1" applyFill="1" applyBorder="1" applyAlignment="1">
      <alignment horizontal="right" vertical="center"/>
    </xf>
    <xf numFmtId="49" fontId="4" fillId="3" borderId="35" xfId="3" applyNumberFormat="1" applyFont="1" applyFill="1" applyBorder="1" applyAlignment="1">
      <alignment horizontal="right" vertical="center"/>
    </xf>
    <xf numFmtId="0" fontId="4" fillId="3" borderId="1" xfId="3" applyNumberFormat="1" applyFont="1" applyFill="1" applyBorder="1" applyAlignment="1">
      <alignment horizontal="right" vertical="center" wrapText="1"/>
    </xf>
    <xf numFmtId="0" fontId="4" fillId="3" borderId="6" xfId="3" applyNumberFormat="1" applyFont="1" applyFill="1" applyBorder="1" applyAlignment="1">
      <alignment horizontal="right" vertical="center" wrapText="1"/>
    </xf>
    <xf numFmtId="0" fontId="4" fillId="3" borderId="18" xfId="3" applyNumberFormat="1" applyFont="1" applyFill="1" applyBorder="1" applyAlignment="1">
      <alignment horizontal="right" vertical="center" wrapText="1"/>
    </xf>
    <xf numFmtId="0" fontId="4" fillId="3" borderId="23" xfId="3" applyNumberFormat="1" applyFont="1" applyFill="1" applyBorder="1" applyAlignment="1" applyProtection="1">
      <alignment horizontal="right" vertical="center" wrapText="1"/>
      <protection locked="0"/>
    </xf>
    <xf numFmtId="0" fontId="4" fillId="3" borderId="25" xfId="3" applyNumberFormat="1" applyFont="1" applyFill="1" applyBorder="1" applyAlignment="1">
      <alignment horizontal="right" vertical="center"/>
    </xf>
    <xf numFmtId="0" fontId="4" fillId="3" borderId="23" xfId="3" applyNumberFormat="1" applyFont="1" applyFill="1" applyBorder="1" applyAlignment="1">
      <alignment horizontal="right" vertical="center"/>
    </xf>
    <xf numFmtId="0" fontId="4" fillId="3" borderId="21" xfId="3" applyNumberFormat="1" applyFont="1" applyFill="1" applyBorder="1" applyAlignment="1">
      <alignment horizontal="right" vertical="center"/>
    </xf>
    <xf numFmtId="0" fontId="0" fillId="0" borderId="0" xfId="1" applyNumberFormat="1" applyFont="1" applyFill="1" applyAlignment="1">
      <alignment horizontal="right"/>
    </xf>
    <xf numFmtId="2" fontId="3" fillId="0" borderId="0" xfId="1" applyNumberFormat="1" applyFont="1" applyFill="1" applyAlignment="1">
      <alignment horizontal="right" vertical="center"/>
    </xf>
    <xf numFmtId="0" fontId="0" fillId="2" borderId="0" xfId="1" applyNumberFormat="1" applyFont="1" applyFill="1" applyAlignment="1">
      <alignment horizontal="right"/>
    </xf>
    <xf numFmtId="1" fontId="20" fillId="0" borderId="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14" fillId="0" borderId="17" xfId="0" applyFont="1" applyBorder="1" applyAlignment="1">
      <alignment horizontal="left" vertical="center" wrapText="1"/>
    </xf>
    <xf numFmtId="2" fontId="6" fillId="0" borderId="5" xfId="3" applyNumberFormat="1" applyFont="1" applyFill="1" applyBorder="1" applyAlignment="1">
      <alignment horizontal="center" vertical="center" wrapText="1"/>
    </xf>
    <xf numFmtId="0" fontId="15" fillId="0" borderId="1" xfId="7" applyFont="1" applyFill="1" applyBorder="1" applyAlignment="1">
      <alignment vertical="top" wrapText="1"/>
    </xf>
    <xf numFmtId="0" fontId="15" fillId="0" borderId="1" xfId="7" applyFont="1" applyFill="1" applyBorder="1" applyAlignment="1">
      <alignment horizontal="center" vertical="center" wrapText="1"/>
    </xf>
    <xf numFmtId="4" fontId="15" fillId="14" borderId="1" xfId="0" applyNumberFormat="1" applyFont="1" applyFill="1" applyBorder="1" applyAlignment="1">
      <alignment horizontal="right" vertical="center"/>
    </xf>
    <xf numFmtId="4" fontId="15" fillId="0" borderId="1" xfId="0" applyNumberFormat="1" applyFont="1" applyFill="1" applyBorder="1" applyAlignment="1">
      <alignment horizontal="right" vertical="center"/>
    </xf>
    <xf numFmtId="0" fontId="15" fillId="14" borderId="1" xfId="7" applyFont="1" applyFill="1" applyBorder="1" applyAlignment="1">
      <alignment horizontal="center" vertical="center" wrapText="1"/>
    </xf>
    <xf numFmtId="2" fontId="22" fillId="13" borderId="1" xfId="0" applyNumberFormat="1" applyFont="1" applyFill="1" applyBorder="1" applyAlignment="1" applyProtection="1">
      <alignment horizontal="center" vertical="center" wrapText="1"/>
    </xf>
    <xf numFmtId="4" fontId="14" fillId="13" borderId="1" xfId="0" applyNumberFormat="1" applyFont="1" applyFill="1" applyBorder="1" applyAlignment="1" applyProtection="1">
      <alignment horizontal="center" vertical="center" wrapText="1"/>
    </xf>
    <xf numFmtId="4" fontId="22" fillId="13" borderId="1" xfId="0" applyNumberFormat="1" applyFont="1" applyFill="1" applyBorder="1" applyAlignment="1" applyProtection="1">
      <alignment horizontal="right" vertical="center" wrapText="1"/>
    </xf>
    <xf numFmtId="4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 vertical="top"/>
    </xf>
    <xf numFmtId="4" fontId="15" fillId="0" borderId="1" xfId="0" applyNumberFormat="1" applyFont="1" applyBorder="1" applyAlignment="1">
      <alignment horizontal="right" vertical="top"/>
    </xf>
    <xf numFmtId="0" fontId="23" fillId="15" borderId="1" xfId="0" applyFont="1" applyFill="1" applyBorder="1" applyAlignment="1">
      <alignment horizontal="left" vertical="top"/>
    </xf>
    <xf numFmtId="0" fontId="24" fillId="0" borderId="1" xfId="0" applyNumberFormat="1" applyFont="1" applyFill="1" applyBorder="1" applyAlignment="1" applyProtection="1">
      <alignment horizontal="left" vertical="top" wrapText="1"/>
    </xf>
    <xf numFmtId="0" fontId="25" fillId="0" borderId="1" xfId="0" applyFont="1" applyBorder="1" applyAlignment="1">
      <alignment horizontal="center" vertical="center" wrapText="1"/>
    </xf>
    <xf numFmtId="1" fontId="24" fillId="0" borderId="1" xfId="0" applyNumberFormat="1" applyFont="1" applyFill="1" applyBorder="1" applyAlignment="1" applyProtection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top"/>
    </xf>
    <xf numFmtId="0" fontId="24" fillId="0" borderId="1" xfId="8" applyNumberFormat="1" applyFont="1" applyFill="1" applyBorder="1" applyAlignment="1" applyProtection="1">
      <alignment horizontal="center" vertical="top" wrapText="1"/>
      <protection locked="0"/>
    </xf>
    <xf numFmtId="0" fontId="24" fillId="0" borderId="1" xfId="8" applyNumberFormat="1" applyFont="1" applyFill="1" applyBorder="1" applyAlignment="1" applyProtection="1">
      <alignment horizontal="left" vertical="top" wrapText="1"/>
      <protection locked="0"/>
    </xf>
    <xf numFmtId="1" fontId="24" fillId="0" borderId="1" xfId="0" applyNumberFormat="1" applyFont="1" applyFill="1" applyBorder="1" applyAlignment="1" applyProtection="1">
      <alignment horizontal="center" vertical="top" wrapText="1"/>
    </xf>
    <xf numFmtId="1" fontId="24" fillId="0" borderId="7" xfId="0" applyNumberFormat="1" applyFont="1" applyFill="1" applyBorder="1" applyAlignment="1" applyProtection="1">
      <alignment horizontal="center" vertical="top" wrapText="1"/>
    </xf>
    <xf numFmtId="2" fontId="24" fillId="0" borderId="1" xfId="0" applyNumberFormat="1" applyFont="1" applyFill="1" applyBorder="1" applyAlignment="1" applyProtection="1">
      <alignment vertical="top" wrapText="1"/>
    </xf>
    <xf numFmtId="0" fontId="24" fillId="0" borderId="1" xfId="8" applyNumberFormat="1" applyFont="1" applyFill="1" applyBorder="1" applyAlignment="1" applyProtection="1">
      <alignment horizontal="center" vertical="top" wrapText="1"/>
    </xf>
    <xf numFmtId="2" fontId="28" fillId="0" borderId="1" xfId="0" applyNumberFormat="1" applyFont="1" applyFill="1" applyBorder="1" applyAlignment="1" applyProtection="1">
      <alignment vertical="top" wrapText="1"/>
    </xf>
    <xf numFmtId="0" fontId="24" fillId="0" borderId="7" xfId="8" applyNumberFormat="1" applyFont="1" applyFill="1" applyBorder="1" applyAlignment="1" applyProtection="1">
      <alignment horizontal="center" vertical="top" wrapText="1"/>
    </xf>
    <xf numFmtId="2" fontId="24" fillId="0" borderId="7" xfId="0" applyNumberFormat="1" applyFont="1" applyFill="1" applyBorder="1" applyAlignment="1" applyProtection="1">
      <alignment vertical="top" wrapText="1"/>
    </xf>
    <xf numFmtId="2" fontId="24" fillId="0" borderId="1" xfId="0" applyNumberFormat="1" applyFont="1" applyFill="1" applyBorder="1" applyAlignment="1" applyProtection="1">
      <alignment horizontal="left" vertical="top" wrapText="1"/>
    </xf>
    <xf numFmtId="0" fontId="24" fillId="0" borderId="1" xfId="8" applyNumberFormat="1" applyFont="1" applyFill="1" applyBorder="1" applyAlignment="1" applyProtection="1">
      <alignment horizontal="justify" vertical="top" wrapText="1"/>
      <protection hidden="1"/>
    </xf>
    <xf numFmtId="1" fontId="24" fillId="0" borderId="1" xfId="8" applyNumberFormat="1" applyFont="1" applyFill="1" applyBorder="1" applyAlignment="1" applyProtection="1">
      <alignment horizontal="center" vertical="top" wrapText="1"/>
    </xf>
    <xf numFmtId="4" fontId="24" fillId="0" borderId="1" xfId="0" applyNumberFormat="1" applyFont="1" applyBorder="1" applyAlignment="1">
      <alignment vertical="top"/>
    </xf>
    <xf numFmtId="0" fontId="24" fillId="0" borderId="1" xfId="2" applyFont="1" applyFill="1" applyBorder="1" applyAlignment="1">
      <alignment horizontal="left" vertical="center" wrapText="1"/>
    </xf>
    <xf numFmtId="4" fontId="14" fillId="10" borderId="27" xfId="0" applyNumberFormat="1" applyFont="1" applyFill="1" applyBorder="1" applyAlignment="1">
      <alignment vertical="center"/>
    </xf>
    <xf numFmtId="0" fontId="29" fillId="0" borderId="0" xfId="1" applyNumberFormat="1" applyFont="1" applyFill="1" applyAlignment="1"/>
    <xf numFmtId="1" fontId="6" fillId="2" borderId="2" xfId="3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left" wrapText="1"/>
    </xf>
    <xf numFmtId="2" fontId="18" fillId="13" borderId="1" xfId="0" applyNumberFormat="1" applyFont="1" applyFill="1" applyBorder="1" applyAlignment="1" applyProtection="1">
      <alignment horizontal="left" vertical="center" wrapText="1"/>
    </xf>
    <xf numFmtId="2" fontId="18" fillId="13" borderId="1" xfId="0" applyNumberFormat="1" applyFont="1" applyFill="1" applyBorder="1" applyAlignment="1" applyProtection="1">
      <alignment horizontal="left" wrapText="1"/>
    </xf>
    <xf numFmtId="4" fontId="18" fillId="13" borderId="1" xfId="0" applyNumberFormat="1" applyFont="1" applyFill="1" applyBorder="1" applyAlignment="1" applyProtection="1">
      <alignment horizontal="left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17" fillId="0" borderId="1" xfId="0" applyFont="1" applyBorder="1" applyAlignment="1">
      <alignment horizontal="left" wrapText="1"/>
    </xf>
    <xf numFmtId="4" fontId="17" fillId="0" borderId="1" xfId="0" applyNumberFormat="1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164" fontId="9" fillId="0" borderId="1" xfId="0" applyNumberFormat="1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vertical="top" wrapText="1"/>
    </xf>
    <xf numFmtId="4" fontId="17" fillId="0" borderId="1" xfId="0" applyNumberFormat="1" applyFont="1" applyFill="1" applyBorder="1" applyAlignment="1">
      <alignment horizontal="center" wrapText="1"/>
    </xf>
    <xf numFmtId="4" fontId="18" fillId="0" borderId="18" xfId="0" applyNumberFormat="1" applyFont="1" applyFill="1" applyBorder="1" applyAlignment="1">
      <alignment horizontal="left" wrapText="1"/>
    </xf>
    <xf numFmtId="0" fontId="0" fillId="0" borderId="1" xfId="0" applyBorder="1"/>
    <xf numFmtId="0" fontId="13" fillId="8" borderId="55" xfId="0" applyFont="1" applyFill="1" applyBorder="1" applyAlignment="1">
      <alignment wrapText="1"/>
    </xf>
    <xf numFmtId="0" fontId="13" fillId="8" borderId="56" xfId="0" applyFont="1" applyFill="1" applyBorder="1" applyAlignment="1">
      <alignment wrapText="1"/>
    </xf>
    <xf numFmtId="0" fontId="13" fillId="8" borderId="0" xfId="0" applyFont="1" applyFill="1" applyBorder="1" applyAlignment="1">
      <alignment wrapText="1"/>
    </xf>
    <xf numFmtId="0" fontId="13" fillId="8" borderId="57" xfId="0" applyFont="1" applyFill="1" applyBorder="1" applyAlignment="1">
      <alignment wrapText="1"/>
    </xf>
    <xf numFmtId="49" fontId="26" fillId="0" borderId="1" xfId="3" applyNumberFormat="1" applyFont="1" applyFill="1" applyBorder="1" applyAlignment="1">
      <alignment horizontal="center" vertical="center"/>
    </xf>
    <xf numFmtId="49" fontId="26" fillId="0" borderId="6" xfId="3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/>
    </xf>
    <xf numFmtId="2" fontId="28" fillId="0" borderId="7" xfId="0" applyNumberFormat="1" applyFont="1" applyFill="1" applyBorder="1" applyAlignment="1" applyProtection="1">
      <alignment vertical="top" wrapText="1"/>
    </xf>
    <xf numFmtId="0" fontId="30" fillId="0" borderId="1" xfId="8" applyNumberFormat="1" applyFont="1" applyFill="1" applyBorder="1" applyAlignment="1" applyProtection="1">
      <alignment horizontal="left" vertical="top" wrapText="1"/>
      <protection locked="0"/>
    </xf>
    <xf numFmtId="0" fontId="30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2" applyFont="1" applyFill="1" applyBorder="1" applyAlignment="1">
      <alignment horizontal="left" vertical="center"/>
    </xf>
    <xf numFmtId="0" fontId="24" fillId="0" borderId="1" xfId="2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right" vertical="center"/>
    </xf>
    <xf numFmtId="0" fontId="24" fillId="0" borderId="4" xfId="2" applyFont="1" applyFill="1" applyBorder="1" applyAlignment="1">
      <alignment horizontal="left" vertical="center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24" fillId="0" borderId="1" xfId="8" applyNumberFormat="1" applyFont="1" applyFill="1" applyBorder="1" applyAlignment="1" applyProtection="1">
      <alignment horizontal="center" vertical="center" wrapText="1"/>
      <protection locked="0"/>
    </xf>
    <xf numFmtId="2" fontId="9" fillId="0" borderId="2" xfId="1" applyNumberFormat="1" applyFont="1" applyFill="1" applyBorder="1" applyAlignment="1">
      <alignment horizontal="right" vertical="center"/>
    </xf>
    <xf numFmtId="2" fontId="8" fillId="0" borderId="43" xfId="3" applyNumberFormat="1" applyFont="1" applyFill="1" applyBorder="1" applyAlignment="1">
      <alignment horizontal="right" vertical="center" wrapText="1"/>
    </xf>
    <xf numFmtId="2" fontId="8" fillId="0" borderId="44" xfId="3" applyNumberFormat="1" applyFont="1" applyFill="1" applyBorder="1" applyAlignment="1">
      <alignment horizontal="right" vertical="center"/>
    </xf>
    <xf numFmtId="2" fontId="9" fillId="0" borderId="28" xfId="1" applyNumberFormat="1" applyFont="1" applyFill="1" applyBorder="1" applyAlignment="1">
      <alignment horizontal="right" vertical="center"/>
    </xf>
    <xf numFmtId="2" fontId="8" fillId="0" borderId="1" xfId="3" applyNumberFormat="1" applyFont="1" applyFill="1" applyBorder="1" applyAlignment="1">
      <alignment horizontal="right" vertical="center" wrapText="1"/>
    </xf>
    <xf numFmtId="2" fontId="8" fillId="0" borderId="6" xfId="0" applyNumberFormat="1" applyFont="1" applyFill="1" applyBorder="1" applyAlignment="1">
      <alignment horizontal="right" vertical="center" wrapText="1"/>
    </xf>
    <xf numFmtId="0" fontId="29" fillId="0" borderId="3" xfId="1" applyNumberFormat="1" applyFont="1" applyFill="1" applyBorder="1" applyAlignment="1"/>
    <xf numFmtId="2" fontId="8" fillId="0" borderId="0" xfId="3" applyNumberFormat="1" applyFont="1" applyFill="1" applyBorder="1" applyAlignment="1">
      <alignment horizontal="right" vertical="center" wrapText="1"/>
    </xf>
    <xf numFmtId="1" fontId="8" fillId="0" borderId="4" xfId="3" applyNumberFormat="1" applyFont="1" applyFill="1" applyBorder="1" applyAlignment="1">
      <alignment horizontal="left" vertical="center" wrapText="1"/>
    </xf>
    <xf numFmtId="1" fontId="8" fillId="0" borderId="2" xfId="3" applyNumberFormat="1" applyFont="1" applyFill="1" applyBorder="1" applyAlignment="1">
      <alignment horizontal="left" vertical="center" wrapText="1"/>
    </xf>
    <xf numFmtId="0" fontId="18" fillId="13" borderId="1" xfId="0" applyFont="1" applyFill="1" applyBorder="1" applyAlignment="1">
      <alignment horizontal="center" vertical="center"/>
    </xf>
    <xf numFmtId="2" fontId="18" fillId="13" borderId="1" xfId="0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right"/>
    </xf>
    <xf numFmtId="0" fontId="9" fillId="16" borderId="1" xfId="0" applyFont="1" applyFill="1" applyBorder="1" applyAlignment="1">
      <alignment horizontal="left" vertical="center"/>
    </xf>
    <xf numFmtId="4" fontId="14" fillId="0" borderId="44" xfId="0" applyNumberFormat="1" applyFont="1" applyFill="1" applyBorder="1" applyAlignment="1">
      <alignment vertical="center"/>
    </xf>
    <xf numFmtId="49" fontId="15" fillId="0" borderId="2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left" wrapText="1"/>
    </xf>
    <xf numFmtId="1" fontId="18" fillId="13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4" fontId="26" fillId="0" borderId="5" xfId="0" applyNumberFormat="1" applyFont="1" applyFill="1" applyBorder="1" applyAlignment="1">
      <alignment horizontal="right" vertical="center"/>
    </xf>
    <xf numFmtId="43" fontId="24" fillId="0" borderId="1" xfId="9" applyFont="1" applyFill="1" applyBorder="1" applyAlignment="1">
      <alignment horizontal="center" vertical="center"/>
    </xf>
    <xf numFmtId="43" fontId="24" fillId="0" borderId="1" xfId="9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 applyProtection="1">
      <alignment horizontal="right" vertical="center"/>
    </xf>
    <xf numFmtId="2" fontId="9" fillId="0" borderId="1" xfId="0" applyNumberFormat="1" applyFont="1" applyBorder="1" applyAlignment="1">
      <alignment vertical="top"/>
    </xf>
    <xf numFmtId="2" fontId="9" fillId="0" borderId="1" xfId="0" applyNumberFormat="1" applyFont="1" applyBorder="1" applyAlignment="1">
      <alignment horizontal="right" vertical="center"/>
    </xf>
    <xf numFmtId="0" fontId="4" fillId="0" borderId="38" xfId="4" applyNumberFormat="1" applyFont="1" applyFill="1" applyBorder="1" applyAlignment="1">
      <alignment horizontal="right" vertical="center" wrapText="1"/>
    </xf>
    <xf numFmtId="0" fontId="4" fillId="0" borderId="31" xfId="4" applyNumberFormat="1" applyFont="1" applyFill="1" applyBorder="1" applyAlignment="1">
      <alignment horizontal="right" vertical="center" wrapText="1"/>
    </xf>
    <xf numFmtId="0" fontId="4" fillId="0" borderId="31" xfId="4" applyNumberFormat="1" applyFont="1" applyFill="1" applyBorder="1" applyAlignment="1">
      <alignment horizontal="center" vertical="center" wrapText="1"/>
    </xf>
    <xf numFmtId="0" fontId="4" fillId="0" borderId="39" xfId="4" applyNumberFormat="1" applyFont="1" applyFill="1" applyBorder="1" applyAlignment="1">
      <alignment horizontal="center" vertical="center" wrapText="1"/>
    </xf>
    <xf numFmtId="0" fontId="4" fillId="0" borderId="47" xfId="4" applyNumberFormat="1" applyFont="1" applyFill="1" applyBorder="1" applyAlignment="1">
      <alignment horizontal="center" wrapText="1"/>
    </xf>
    <xf numFmtId="0" fontId="4" fillId="0" borderId="48" xfId="4" applyNumberFormat="1" applyFont="1" applyFill="1" applyBorder="1" applyAlignment="1">
      <alignment horizontal="center" wrapText="1"/>
    </xf>
    <xf numFmtId="0" fontId="4" fillId="0" borderId="49" xfId="4" applyNumberFormat="1" applyFont="1" applyFill="1" applyBorder="1" applyAlignment="1">
      <alignment horizontal="center" wrapText="1"/>
    </xf>
    <xf numFmtId="0" fontId="4" fillId="0" borderId="36" xfId="4" applyNumberFormat="1" applyFont="1" applyFill="1" applyBorder="1" applyAlignment="1">
      <alignment horizontal="right" vertical="center" wrapText="1"/>
    </xf>
    <xf numFmtId="0" fontId="4" fillId="0" borderId="30" xfId="4" applyNumberFormat="1" applyFont="1" applyFill="1" applyBorder="1" applyAlignment="1">
      <alignment horizontal="right" vertical="center" wrapText="1"/>
    </xf>
    <xf numFmtId="0" fontId="5" fillId="0" borderId="30" xfId="4" applyNumberFormat="1" applyFont="1" applyFill="1" applyBorder="1" applyAlignment="1">
      <alignment horizontal="center" vertical="center" wrapText="1"/>
    </xf>
    <xf numFmtId="0" fontId="5" fillId="0" borderId="37" xfId="4" applyNumberFormat="1" applyFont="1" applyFill="1" applyBorder="1" applyAlignment="1">
      <alignment horizontal="center" vertical="center" wrapText="1"/>
    </xf>
    <xf numFmtId="0" fontId="4" fillId="0" borderId="30" xfId="4" applyNumberFormat="1" applyFont="1" applyFill="1" applyBorder="1" applyAlignment="1">
      <alignment horizontal="center" vertical="center" wrapText="1"/>
    </xf>
    <xf numFmtId="0" fontId="4" fillId="0" borderId="37" xfId="4" applyNumberFormat="1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49" fontId="14" fillId="0" borderId="40" xfId="0" applyNumberFormat="1" applyFont="1" applyFill="1" applyBorder="1" applyAlignment="1">
      <alignment horizontal="center" vertical="center" wrapText="1"/>
    </xf>
    <xf numFmtId="49" fontId="14" fillId="0" borderId="42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49" fontId="14" fillId="0" borderId="45" xfId="0" applyNumberFormat="1" applyFont="1" applyFill="1" applyBorder="1" applyAlignment="1">
      <alignment horizontal="center" vertical="center" wrapText="1"/>
    </xf>
    <xf numFmtId="0" fontId="4" fillId="7" borderId="3" xfId="3" applyNumberFormat="1" applyFont="1" applyFill="1" applyBorder="1" applyAlignment="1">
      <alignment horizontal="center" vertical="center" wrapText="1"/>
    </xf>
    <xf numFmtId="49" fontId="15" fillId="0" borderId="28" xfId="0" applyNumberFormat="1" applyFont="1" applyFill="1" applyBorder="1" applyAlignment="1">
      <alignment horizontal="left" vertical="center" wrapText="1"/>
    </xf>
    <xf numFmtId="49" fontId="15" fillId="0" borderId="41" xfId="0" applyNumberFormat="1" applyFont="1" applyFill="1" applyBorder="1" applyAlignment="1">
      <alignment horizontal="left" vertical="center" wrapText="1"/>
    </xf>
    <xf numFmtId="49" fontId="15" fillId="0" borderId="53" xfId="0" applyNumberFormat="1" applyFont="1" applyFill="1" applyBorder="1" applyAlignment="1">
      <alignment horizontal="left" vertical="center" wrapText="1"/>
    </xf>
    <xf numFmtId="0" fontId="7" fillId="7" borderId="8" xfId="1" applyNumberFormat="1" applyFont="1" applyFill="1" applyBorder="1" applyAlignment="1">
      <alignment horizontal="center"/>
    </xf>
    <xf numFmtId="0" fontId="7" fillId="7" borderId="9" xfId="1" applyNumberFormat="1" applyFont="1" applyFill="1" applyBorder="1" applyAlignment="1">
      <alignment horizontal="center"/>
    </xf>
    <xf numFmtId="0" fontId="7" fillId="7" borderId="10" xfId="1" applyNumberFormat="1" applyFont="1" applyFill="1" applyBorder="1" applyAlignment="1">
      <alignment horizontal="center"/>
    </xf>
    <xf numFmtId="49" fontId="15" fillId="0" borderId="54" xfId="0" applyNumberFormat="1" applyFont="1" applyFill="1" applyBorder="1" applyAlignment="1">
      <alignment horizontal="left" vertical="center" wrapText="1"/>
    </xf>
    <xf numFmtId="49" fontId="15" fillId="0" borderId="12" xfId="0" applyNumberFormat="1" applyFont="1" applyFill="1" applyBorder="1" applyAlignment="1">
      <alignment horizontal="left" vertical="center" wrapText="1"/>
    </xf>
    <xf numFmtId="49" fontId="15" fillId="0" borderId="40" xfId="0" applyNumberFormat="1" applyFont="1" applyFill="1" applyBorder="1" applyAlignment="1">
      <alignment horizontal="left" vertical="center" wrapText="1"/>
    </xf>
    <xf numFmtId="49" fontId="15" fillId="0" borderId="6" xfId="0" applyNumberFormat="1" applyFont="1" applyFill="1" applyBorder="1" applyAlignment="1">
      <alignment horizontal="left" vertical="center" wrapText="1"/>
    </xf>
    <xf numFmtId="49" fontId="15" fillId="0" borderId="7" xfId="0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49" fontId="15" fillId="0" borderId="29" xfId="0" applyNumberFormat="1" applyFont="1" applyFill="1" applyBorder="1" applyAlignment="1">
      <alignment horizontal="left" vertical="center" wrapText="1"/>
    </xf>
    <xf numFmtId="49" fontId="15" fillId="0" borderId="64" xfId="0" applyNumberFormat="1" applyFont="1" applyFill="1" applyBorder="1" applyAlignment="1">
      <alignment horizontal="left" vertical="center" wrapText="1"/>
    </xf>
    <xf numFmtId="49" fontId="15" fillId="0" borderId="65" xfId="0" applyNumberFormat="1" applyFont="1" applyFill="1" applyBorder="1" applyAlignment="1">
      <alignment horizontal="left" vertical="center" wrapText="1"/>
    </xf>
    <xf numFmtId="0" fontId="4" fillId="7" borderId="8" xfId="3" applyNumberFormat="1" applyFont="1" applyFill="1" applyBorder="1" applyAlignment="1">
      <alignment horizontal="center" vertical="center" wrapText="1"/>
    </xf>
    <xf numFmtId="0" fontId="4" fillId="7" borderId="9" xfId="3" applyNumberFormat="1" applyFont="1" applyFill="1" applyBorder="1" applyAlignment="1">
      <alignment horizontal="center" vertical="center" wrapText="1"/>
    </xf>
    <xf numFmtId="0" fontId="4" fillId="7" borderId="10" xfId="3" applyNumberFormat="1" applyFont="1" applyFill="1" applyBorder="1" applyAlignment="1">
      <alignment horizontal="center" vertical="center" wrapText="1"/>
    </xf>
    <xf numFmtId="0" fontId="4" fillId="6" borderId="8" xfId="3" applyNumberFormat="1" applyFont="1" applyFill="1" applyBorder="1" applyAlignment="1">
      <alignment horizontal="center" vertical="center" wrapText="1"/>
    </xf>
    <xf numFmtId="0" fontId="4" fillId="6" borderId="9" xfId="3" applyNumberFormat="1" applyFont="1" applyFill="1" applyBorder="1" applyAlignment="1">
      <alignment horizontal="center" vertical="center" wrapText="1"/>
    </xf>
    <xf numFmtId="0" fontId="4" fillId="6" borderId="10" xfId="3" applyNumberFormat="1" applyFont="1" applyFill="1" applyBorder="1" applyAlignment="1">
      <alignment horizontal="center" vertical="center" wrapText="1"/>
    </xf>
    <xf numFmtId="0" fontId="4" fillId="4" borderId="8" xfId="3" applyNumberFormat="1" applyFont="1" applyFill="1" applyBorder="1" applyAlignment="1">
      <alignment horizontal="center" vertical="center" wrapText="1"/>
    </xf>
    <xf numFmtId="0" fontId="4" fillId="4" borderId="9" xfId="3" applyNumberFormat="1" applyFont="1" applyFill="1" applyBorder="1" applyAlignment="1">
      <alignment horizontal="center" vertical="center" wrapText="1"/>
    </xf>
    <xf numFmtId="0" fontId="4" fillId="4" borderId="10" xfId="3" applyNumberFormat="1" applyFont="1" applyFill="1" applyBorder="1" applyAlignment="1">
      <alignment horizontal="center" vertical="center" wrapText="1"/>
    </xf>
    <xf numFmtId="0" fontId="4" fillId="5" borderId="8" xfId="3" applyNumberFormat="1" applyFont="1" applyFill="1" applyBorder="1" applyAlignment="1">
      <alignment horizontal="center" vertical="center" wrapText="1"/>
    </xf>
    <xf numFmtId="0" fontId="4" fillId="5" borderId="9" xfId="3" applyNumberFormat="1" applyFont="1" applyFill="1" applyBorder="1" applyAlignment="1">
      <alignment horizontal="center" vertical="center" wrapText="1"/>
    </xf>
    <xf numFmtId="0" fontId="4" fillId="5" borderId="10" xfId="3" applyNumberFormat="1" applyFont="1" applyFill="1" applyBorder="1" applyAlignment="1">
      <alignment horizontal="center" vertical="center" wrapText="1"/>
    </xf>
    <xf numFmtId="0" fontId="4" fillId="4" borderId="51" xfId="3" applyNumberFormat="1" applyFont="1" applyFill="1" applyBorder="1" applyAlignment="1">
      <alignment horizontal="left" vertical="center" wrapText="1"/>
    </xf>
    <xf numFmtId="0" fontId="4" fillId="4" borderId="52" xfId="3" applyNumberFormat="1" applyFont="1" applyFill="1" applyBorder="1" applyAlignment="1">
      <alignment horizontal="left" vertical="center" wrapText="1"/>
    </xf>
    <xf numFmtId="0" fontId="4" fillId="6" borderId="33" xfId="3" applyNumberFormat="1" applyFont="1" applyFill="1" applyBorder="1" applyAlignment="1">
      <alignment horizontal="center" vertical="center" wrapText="1"/>
    </xf>
    <xf numFmtId="0" fontId="4" fillId="6" borderId="34" xfId="3" applyNumberFormat="1" applyFont="1" applyFill="1" applyBorder="1" applyAlignment="1">
      <alignment horizontal="center" vertical="center" wrapText="1"/>
    </xf>
    <xf numFmtId="0" fontId="4" fillId="6" borderId="35" xfId="3" applyNumberFormat="1" applyFont="1" applyFill="1" applyBorder="1" applyAlignment="1">
      <alignment horizontal="center" vertical="center" wrapText="1"/>
    </xf>
    <xf numFmtId="49" fontId="4" fillId="9" borderId="11" xfId="3" applyNumberFormat="1" applyFont="1" applyFill="1" applyBorder="1" applyAlignment="1">
      <alignment horizontal="right" vertical="center"/>
    </xf>
    <xf numFmtId="49" fontId="4" fillId="9" borderId="12" xfId="3" applyNumberFormat="1" applyFont="1" applyFill="1" applyBorder="1" applyAlignment="1">
      <alignment horizontal="right" vertical="center"/>
    </xf>
    <xf numFmtId="49" fontId="4" fillId="9" borderId="13" xfId="3" applyNumberFormat="1" applyFont="1" applyFill="1" applyBorder="1" applyAlignment="1">
      <alignment horizontal="right" vertical="center"/>
    </xf>
    <xf numFmtId="49" fontId="4" fillId="9" borderId="7" xfId="3" applyNumberFormat="1" applyFont="1" applyFill="1" applyBorder="1" applyAlignment="1">
      <alignment horizontal="right" vertical="center"/>
    </xf>
    <xf numFmtId="49" fontId="4" fillId="9" borderId="42" xfId="3" applyNumberFormat="1" applyFont="1" applyFill="1" applyBorder="1" applyAlignment="1">
      <alignment horizontal="right" vertical="center"/>
    </xf>
    <xf numFmtId="49" fontId="4" fillId="9" borderId="14" xfId="3" applyNumberFormat="1" applyFont="1" applyFill="1" applyBorder="1" applyAlignment="1">
      <alignment horizontal="right" vertical="center"/>
    </xf>
    <xf numFmtId="0" fontId="4" fillId="6" borderId="11" xfId="3" applyNumberFormat="1" applyFont="1" applyFill="1" applyBorder="1" applyAlignment="1">
      <alignment horizontal="center" vertical="center" wrapText="1"/>
    </xf>
    <xf numFmtId="0" fontId="4" fillId="6" borderId="12" xfId="3" applyNumberFormat="1" applyFont="1" applyFill="1" applyBorder="1" applyAlignment="1">
      <alignment horizontal="center" vertical="center" wrapText="1"/>
    </xf>
    <xf numFmtId="0" fontId="4" fillId="6" borderId="24" xfId="3" applyNumberFormat="1" applyFont="1" applyFill="1" applyBorder="1" applyAlignment="1">
      <alignment horizontal="center" vertical="center" wrapText="1"/>
    </xf>
    <xf numFmtId="0" fontId="7" fillId="7" borderId="8" xfId="1" applyNumberFormat="1" applyFont="1" applyFill="1" applyBorder="1" applyAlignment="1">
      <alignment horizontal="right"/>
    </xf>
    <xf numFmtId="0" fontId="7" fillId="7" borderId="9" xfId="1" applyNumberFormat="1" applyFont="1" applyFill="1" applyBorder="1" applyAlignment="1">
      <alignment horizontal="right"/>
    </xf>
    <xf numFmtId="0" fontId="7" fillId="7" borderId="10" xfId="1" applyNumberFormat="1" applyFont="1" applyFill="1" applyBorder="1" applyAlignment="1">
      <alignment horizontal="right"/>
    </xf>
    <xf numFmtId="0" fontId="5" fillId="0" borderId="30" xfId="4" applyNumberFormat="1" applyFont="1" applyFill="1" applyBorder="1" applyAlignment="1">
      <alignment horizontal="right" vertical="center" wrapText="1"/>
    </xf>
    <xf numFmtId="0" fontId="5" fillId="0" borderId="37" xfId="4" applyNumberFormat="1" applyFont="1" applyFill="1" applyBorder="1" applyAlignment="1">
      <alignment horizontal="right" vertical="center" wrapText="1"/>
    </xf>
    <xf numFmtId="0" fontId="4" fillId="0" borderId="58" xfId="4" applyNumberFormat="1" applyFont="1" applyFill="1" applyBorder="1" applyAlignment="1">
      <alignment horizontal="center" vertical="center" wrapText="1"/>
    </xf>
    <xf numFmtId="0" fontId="4" fillId="0" borderId="59" xfId="4" applyNumberFormat="1" applyFont="1" applyFill="1" applyBorder="1" applyAlignment="1">
      <alignment horizontal="center" vertical="center" wrapText="1"/>
    </xf>
    <xf numFmtId="0" fontId="4" fillId="0" borderId="60" xfId="4" applyNumberFormat="1" applyFont="1" applyFill="1" applyBorder="1" applyAlignment="1">
      <alignment horizontal="center" vertical="center" wrapText="1"/>
    </xf>
    <xf numFmtId="0" fontId="4" fillId="0" borderId="61" xfId="4" applyNumberFormat="1" applyFont="1" applyFill="1" applyBorder="1" applyAlignment="1">
      <alignment horizontal="center" vertical="center" wrapText="1"/>
    </xf>
    <xf numFmtId="0" fontId="4" fillId="0" borderId="62" xfId="4" applyNumberFormat="1" applyFont="1" applyFill="1" applyBorder="1" applyAlignment="1">
      <alignment horizontal="center" vertical="center" wrapText="1"/>
    </xf>
    <xf numFmtId="0" fontId="4" fillId="0" borderId="63" xfId="4" applyNumberFormat="1" applyFont="1" applyFill="1" applyBorder="1" applyAlignment="1">
      <alignment horizontal="center" vertical="center" wrapText="1"/>
    </xf>
    <xf numFmtId="49" fontId="4" fillId="9" borderId="24" xfId="3" applyNumberFormat="1" applyFont="1" applyFill="1" applyBorder="1" applyAlignment="1">
      <alignment horizontal="right" vertical="center"/>
    </xf>
    <xf numFmtId="49" fontId="4" fillId="9" borderId="19" xfId="3" applyNumberFormat="1" applyFont="1" applyFill="1" applyBorder="1" applyAlignment="1">
      <alignment horizontal="right" vertical="center"/>
    </xf>
    <xf numFmtId="49" fontId="4" fillId="9" borderId="26" xfId="3" applyNumberFormat="1" applyFont="1" applyFill="1" applyBorder="1" applyAlignment="1">
      <alignment horizontal="right" vertical="center"/>
    </xf>
    <xf numFmtId="2" fontId="23" fillId="15" borderId="6" xfId="0" applyNumberFormat="1" applyFont="1" applyFill="1" applyBorder="1" applyAlignment="1" applyProtection="1">
      <alignment horizontal="left" vertical="top" wrapText="1"/>
    </xf>
    <xf numFmtId="2" fontId="23" fillId="15" borderId="7" xfId="0" applyNumberFormat="1" applyFont="1" applyFill="1" applyBorder="1" applyAlignment="1" applyProtection="1">
      <alignment horizontal="left" vertical="top" wrapText="1"/>
    </xf>
    <xf numFmtId="2" fontId="23" fillId="15" borderId="5" xfId="0" applyNumberFormat="1" applyFont="1" applyFill="1" applyBorder="1" applyAlignment="1" applyProtection="1">
      <alignment horizontal="left" vertical="top" wrapText="1"/>
    </xf>
    <xf numFmtId="2" fontId="24" fillId="12" borderId="6" xfId="0" applyNumberFormat="1" applyFont="1" applyFill="1" applyBorder="1" applyAlignment="1" applyProtection="1">
      <alignment horizontal="left" vertical="top" wrapText="1"/>
    </xf>
    <xf numFmtId="2" fontId="24" fillId="12" borderId="7" xfId="0" applyNumberFormat="1" applyFont="1" applyFill="1" applyBorder="1" applyAlignment="1" applyProtection="1">
      <alignment horizontal="left" vertical="top" wrapText="1"/>
    </xf>
    <xf numFmtId="2" fontId="24" fillId="12" borderId="5" xfId="0" applyNumberFormat="1" applyFont="1" applyFill="1" applyBorder="1" applyAlignment="1" applyProtection="1">
      <alignment horizontal="left" vertical="top" wrapText="1"/>
    </xf>
    <xf numFmtId="0" fontId="24" fillId="12" borderId="6" xfId="8" applyNumberFormat="1" applyFont="1" applyFill="1" applyBorder="1" applyAlignment="1" applyProtection="1">
      <alignment horizontal="center" vertical="top" wrapText="1"/>
      <protection locked="0"/>
    </xf>
    <xf numFmtId="0" fontId="24" fillId="12" borderId="7" xfId="8" applyNumberFormat="1" applyFont="1" applyFill="1" applyBorder="1" applyAlignment="1" applyProtection="1">
      <alignment horizontal="center" vertical="top" wrapText="1"/>
      <protection locked="0"/>
    </xf>
    <xf numFmtId="0" fontId="24" fillId="12" borderId="5" xfId="8" applyNumberFormat="1" applyFont="1" applyFill="1" applyBorder="1" applyAlignment="1" applyProtection="1">
      <alignment horizontal="center" vertical="top" wrapText="1"/>
      <protection locked="0"/>
    </xf>
    <xf numFmtId="2" fontId="24" fillId="12" borderId="6" xfId="0" applyNumberFormat="1" applyFont="1" applyFill="1" applyBorder="1" applyAlignment="1" applyProtection="1">
      <alignment horizontal="center" vertical="top" wrapText="1"/>
    </xf>
    <xf numFmtId="2" fontId="24" fillId="12" borderId="7" xfId="0" applyNumberFormat="1" applyFont="1" applyFill="1" applyBorder="1" applyAlignment="1" applyProtection="1">
      <alignment horizontal="center" vertical="top" wrapText="1"/>
    </xf>
    <xf numFmtId="2" fontId="24" fillId="12" borderId="5" xfId="0" applyNumberFormat="1" applyFont="1" applyFill="1" applyBorder="1" applyAlignment="1" applyProtection="1">
      <alignment horizontal="center" vertical="top" wrapText="1"/>
    </xf>
    <xf numFmtId="2" fontId="23" fillId="15" borderId="6" xfId="0" applyNumberFormat="1" applyFont="1" applyFill="1" applyBorder="1" applyAlignment="1" applyProtection="1">
      <alignment horizontal="center" vertical="top" wrapText="1"/>
    </xf>
    <xf numFmtId="2" fontId="23" fillId="15" borderId="7" xfId="0" applyNumberFormat="1" applyFont="1" applyFill="1" applyBorder="1" applyAlignment="1" applyProtection="1">
      <alignment horizontal="center" vertical="top" wrapText="1"/>
    </xf>
    <xf numFmtId="2" fontId="23" fillId="15" borderId="5" xfId="0" applyNumberFormat="1" applyFont="1" applyFill="1" applyBorder="1" applyAlignment="1" applyProtection="1">
      <alignment horizontal="center" vertical="top" wrapText="1"/>
    </xf>
  </cellXfs>
  <cellStyles count="10">
    <cellStyle name="Excel Built-in Normal" xfId="1"/>
    <cellStyle name="Normal 2" xfId="2"/>
    <cellStyle name="Normal 3" xfId="3"/>
    <cellStyle name="Normal_Sheet1" xfId="7"/>
    <cellStyle name="Normal_sof132ddw bq" xfId="8"/>
    <cellStyle name="Normal_SPISAK_SUMI_Gabrovo" xfId="4"/>
    <cellStyle name="Style 1" xfId="5"/>
    <cellStyle name="Запетая" xfId="9" builtinId="3"/>
    <cellStyle name="Нормален" xfId="0" builtinId="0"/>
    <cellStyle name="Нормален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CC1DA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topLeftCell="A13" workbookViewId="0">
      <selection activeCell="A28" sqref="A28:C28"/>
    </sheetView>
  </sheetViews>
  <sheetFormatPr defaultRowHeight="14.25"/>
  <cols>
    <col min="1" max="5" width="14.875" customWidth="1"/>
    <col min="6" max="6" width="19.625" customWidth="1"/>
  </cols>
  <sheetData>
    <row r="1" spans="1:6" ht="61.5" customHeight="1">
      <c r="A1" s="203" t="s">
        <v>116</v>
      </c>
      <c r="B1" s="204"/>
      <c r="C1" s="204"/>
      <c r="D1" s="204"/>
      <c r="E1" s="204"/>
      <c r="F1" s="205"/>
    </row>
    <row r="2" spans="1:6" ht="61.5" customHeight="1">
      <c r="A2" s="206" t="s">
        <v>0</v>
      </c>
      <c r="B2" s="207"/>
      <c r="C2" s="208" t="s">
        <v>117</v>
      </c>
      <c r="D2" s="208"/>
      <c r="E2" s="208"/>
      <c r="F2" s="209"/>
    </row>
    <row r="3" spans="1:6" ht="51" customHeight="1">
      <c r="A3" s="206" t="s">
        <v>1</v>
      </c>
      <c r="B3" s="207"/>
      <c r="C3" s="210" t="s">
        <v>118</v>
      </c>
      <c r="D3" s="210"/>
      <c r="E3" s="210"/>
      <c r="F3" s="211"/>
    </row>
    <row r="4" spans="1:6" ht="45.75" customHeight="1" thickBot="1">
      <c r="A4" s="199" t="s">
        <v>75</v>
      </c>
      <c r="B4" s="200"/>
      <c r="C4" s="201" t="s">
        <v>119</v>
      </c>
      <c r="D4" s="201"/>
      <c r="E4" s="201"/>
      <c r="F4" s="202"/>
    </row>
    <row r="5" spans="1:6" ht="16.5" customHeight="1" thickBot="1">
      <c r="A5" s="218" t="s">
        <v>102</v>
      </c>
      <c r="B5" s="218"/>
      <c r="C5" s="218"/>
      <c r="D5" s="218"/>
      <c r="E5" s="218"/>
      <c r="F5" s="218"/>
    </row>
    <row r="6" spans="1:6" ht="25.5" customHeight="1" thickBot="1">
      <c r="A6" s="11"/>
      <c r="B6" s="222" t="s">
        <v>101</v>
      </c>
      <c r="C6" s="223"/>
      <c r="D6" s="223"/>
      <c r="E6" s="223"/>
      <c r="F6" s="224"/>
    </row>
    <row r="7" spans="1:6" ht="15.75">
      <c r="A7" s="36"/>
      <c r="B7" s="37"/>
      <c r="C7" s="37"/>
      <c r="D7" s="37"/>
      <c r="E7" s="37"/>
      <c r="F7" s="38"/>
    </row>
    <row r="8" spans="1:6" ht="47.25">
      <c r="A8" s="16" t="s">
        <v>2</v>
      </c>
      <c r="B8" s="7" t="s">
        <v>3</v>
      </c>
      <c r="C8" s="7" t="s">
        <v>4</v>
      </c>
      <c r="D8" s="35" t="s">
        <v>5</v>
      </c>
      <c r="E8" s="7" t="s">
        <v>99</v>
      </c>
      <c r="F8" s="25" t="s">
        <v>100</v>
      </c>
    </row>
    <row r="9" spans="1:6" ht="14.25" customHeight="1" thickBot="1">
      <c r="A9" s="32">
        <v>1</v>
      </c>
      <c r="B9" s="33">
        <v>2</v>
      </c>
      <c r="C9" s="33">
        <v>3</v>
      </c>
      <c r="D9" s="40">
        <v>4</v>
      </c>
      <c r="E9" s="41">
        <v>5</v>
      </c>
      <c r="F9" s="34">
        <v>6</v>
      </c>
    </row>
    <row r="10" spans="1:6" ht="14.25" customHeight="1">
      <c r="A10" s="45" t="s">
        <v>293</v>
      </c>
      <c r="B10" s="225" t="s">
        <v>294</v>
      </c>
      <c r="C10" s="226"/>
      <c r="D10" s="226"/>
      <c r="E10" s="227"/>
      <c r="F10" s="46">
        <f>ARH!F120</f>
        <v>0</v>
      </c>
    </row>
    <row r="11" spans="1:6" ht="14.25" customHeight="1">
      <c r="A11" s="45" t="s">
        <v>103</v>
      </c>
      <c r="B11" s="228" t="s">
        <v>584</v>
      </c>
      <c r="C11" s="229"/>
      <c r="D11" s="229"/>
      <c r="E11" s="230"/>
      <c r="F11" s="46">
        <f>vertik.!F20</f>
        <v>0</v>
      </c>
    </row>
    <row r="12" spans="1:6" ht="14.25" customHeight="1">
      <c r="A12" s="45" t="s">
        <v>104</v>
      </c>
      <c r="B12" s="228" t="s">
        <v>295</v>
      </c>
      <c r="C12" s="229"/>
      <c r="D12" s="229"/>
      <c r="E12" s="230"/>
      <c r="F12" s="46">
        <f>Еl!F89</f>
        <v>0</v>
      </c>
    </row>
    <row r="13" spans="1:6">
      <c r="A13" s="45" t="s">
        <v>372</v>
      </c>
      <c r="B13" s="219" t="s">
        <v>105</v>
      </c>
      <c r="C13" s="220"/>
      <c r="D13" s="220"/>
      <c r="E13" s="221"/>
      <c r="F13" s="46">
        <f>STR!F22</f>
        <v>0</v>
      </c>
    </row>
    <row r="14" spans="1:6">
      <c r="A14" s="45" t="s">
        <v>373</v>
      </c>
      <c r="B14" s="219" t="s">
        <v>411</v>
      </c>
      <c r="C14" s="220"/>
      <c r="D14" s="220"/>
      <c r="E14" s="221"/>
      <c r="F14" s="46">
        <f>OVK!F93</f>
        <v>0</v>
      </c>
    </row>
    <row r="15" spans="1:6">
      <c r="A15" s="45" t="s">
        <v>374</v>
      </c>
      <c r="B15" s="219" t="s">
        <v>412</v>
      </c>
      <c r="C15" s="220"/>
      <c r="D15" s="220"/>
      <c r="E15" s="221"/>
      <c r="F15" s="46">
        <f>'ViK - 1'!F80</f>
        <v>0</v>
      </c>
    </row>
    <row r="16" spans="1:6">
      <c r="A16" s="45" t="s">
        <v>375</v>
      </c>
      <c r="B16" s="219" t="s">
        <v>413</v>
      </c>
      <c r="C16" s="220"/>
      <c r="D16" s="220"/>
      <c r="E16" s="221"/>
      <c r="F16" s="46">
        <f>'ViK - 2'!F85</f>
        <v>0</v>
      </c>
    </row>
    <row r="17" spans="1:6">
      <c r="A17" s="45" t="s">
        <v>376</v>
      </c>
      <c r="B17" s="219" t="s">
        <v>414</v>
      </c>
      <c r="C17" s="220"/>
      <c r="D17" s="220"/>
      <c r="E17" s="221"/>
      <c r="F17" s="46">
        <f>'ViK - 3'!F81</f>
        <v>0</v>
      </c>
    </row>
    <row r="18" spans="1:6">
      <c r="A18" s="45" t="s">
        <v>377</v>
      </c>
      <c r="B18" s="228" t="s">
        <v>415</v>
      </c>
      <c r="C18" s="229"/>
      <c r="D18" s="229"/>
      <c r="E18" s="230"/>
      <c r="F18" s="46">
        <f>'ViK - kanal'!F23</f>
        <v>0</v>
      </c>
    </row>
    <row r="19" spans="1:6" ht="15" thickBot="1">
      <c r="A19" s="186" t="s">
        <v>378</v>
      </c>
      <c r="B19" s="231" t="s">
        <v>587</v>
      </c>
      <c r="C19" s="232"/>
      <c r="D19" s="232"/>
      <c r="E19" s="233"/>
      <c r="F19" s="185">
        <f>PB!F28</f>
        <v>0</v>
      </c>
    </row>
    <row r="20" spans="1:6">
      <c r="A20" s="212" t="s">
        <v>106</v>
      </c>
      <c r="B20" s="213"/>
      <c r="C20" s="213"/>
      <c r="D20" s="213"/>
      <c r="E20" s="214"/>
      <c r="F20" s="128">
        <f>SUM(F10:F18)</f>
        <v>0</v>
      </c>
    </row>
    <row r="21" spans="1:6" ht="15" thickBot="1">
      <c r="A21" s="215" t="s">
        <v>107</v>
      </c>
      <c r="B21" s="216"/>
      <c r="C21" s="216"/>
      <c r="D21" s="216"/>
      <c r="E21" s="217"/>
      <c r="F21" s="47">
        <f xml:space="preserve"> F20*1.2</f>
        <v>0</v>
      </c>
    </row>
    <row r="23" spans="1:6" ht="106.5" customHeight="1"/>
    <row r="25" spans="1:6">
      <c r="B25" s="2"/>
      <c r="C25" s="3"/>
      <c r="D25" s="78"/>
      <c r="E25" s="78"/>
      <c r="F25" s="78"/>
    </row>
    <row r="26" spans="1:6">
      <c r="B26" s="2"/>
      <c r="C26" s="3"/>
      <c r="D26" s="78"/>
      <c r="E26" s="78"/>
      <c r="F26" s="78"/>
    </row>
    <row r="27" spans="1:6">
      <c r="B27" s="2"/>
      <c r="C27" s="3"/>
      <c r="D27" s="78"/>
      <c r="E27" s="78"/>
      <c r="F27" s="78"/>
    </row>
    <row r="28" spans="1:6">
      <c r="B28" s="2"/>
      <c r="C28" s="3"/>
      <c r="D28" s="78"/>
      <c r="E28" s="78"/>
      <c r="F28" s="78"/>
    </row>
    <row r="29" spans="1:6">
      <c r="B29" s="2"/>
      <c r="C29" s="3"/>
      <c r="D29" s="78"/>
      <c r="E29" s="78"/>
      <c r="F29" s="78"/>
    </row>
  </sheetData>
  <mergeCells count="21">
    <mergeCell ref="A20:E20"/>
    <mergeCell ref="A21:E21"/>
    <mergeCell ref="A5:F5"/>
    <mergeCell ref="B13:E13"/>
    <mergeCell ref="B6:F6"/>
    <mergeCell ref="B10:E10"/>
    <mergeCell ref="B12:E12"/>
    <mergeCell ref="B14:E14"/>
    <mergeCell ref="B15:E15"/>
    <mergeCell ref="B16:E16"/>
    <mergeCell ref="B17:E17"/>
    <mergeCell ref="B18:E18"/>
    <mergeCell ref="B11:E11"/>
    <mergeCell ref="B19:E19"/>
    <mergeCell ref="A4:B4"/>
    <mergeCell ref="C4:F4"/>
    <mergeCell ref="A1:F1"/>
    <mergeCell ref="A2:B2"/>
    <mergeCell ref="C2:F2"/>
    <mergeCell ref="A3:B3"/>
    <mergeCell ref="C3:F3"/>
  </mergeCells>
  <pageMargins left="1.3779527559055118" right="0.43307086614173229" top="1.6929133858267718" bottom="0.31496062992125984" header="0.3543307086614173" footer="0.31496062992125984"/>
  <pageSetup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0" workbookViewId="0">
      <selection activeCell="E74" sqref="E74:E78"/>
    </sheetView>
  </sheetViews>
  <sheetFormatPr defaultRowHeight="14.25"/>
  <cols>
    <col min="1" max="1" width="7" customWidth="1"/>
    <col min="2" max="2" width="54.5" customWidth="1"/>
    <col min="3" max="5" width="11.125" customWidth="1"/>
    <col min="6" max="6" width="12.25" customWidth="1"/>
  </cols>
  <sheetData>
    <row r="1" spans="1:6" ht="54.75" customHeight="1">
      <c r="A1" s="203" t="s">
        <v>116</v>
      </c>
      <c r="B1" s="204"/>
      <c r="C1" s="204"/>
      <c r="D1" s="204"/>
      <c r="E1" s="204"/>
      <c r="F1" s="205"/>
    </row>
    <row r="2" spans="1:6" ht="71.25" customHeight="1">
      <c r="A2" s="206" t="s">
        <v>0</v>
      </c>
      <c r="B2" s="207"/>
      <c r="C2" s="208" t="s">
        <v>117</v>
      </c>
      <c r="D2" s="208"/>
      <c r="E2" s="208"/>
      <c r="F2" s="209"/>
    </row>
    <row r="3" spans="1:6" ht="65.25" customHeight="1">
      <c r="A3" s="206" t="s">
        <v>1</v>
      </c>
      <c r="B3" s="207"/>
      <c r="C3" s="210" t="s">
        <v>118</v>
      </c>
      <c r="D3" s="210"/>
      <c r="E3" s="210"/>
      <c r="F3" s="211"/>
    </row>
    <row r="4" spans="1:6" ht="65.25" customHeight="1" thickBot="1">
      <c r="A4" s="199" t="s">
        <v>75</v>
      </c>
      <c r="B4" s="200"/>
      <c r="C4" s="201" t="s">
        <v>119</v>
      </c>
      <c r="D4" s="201"/>
      <c r="E4" s="201"/>
      <c r="F4" s="202"/>
    </row>
    <row r="5" spans="1:6" ht="16.5" thickBot="1">
      <c r="A5" s="234" t="s">
        <v>102</v>
      </c>
      <c r="B5" s="235"/>
      <c r="C5" s="235"/>
      <c r="D5" s="235"/>
      <c r="E5" s="235"/>
      <c r="F5" s="236"/>
    </row>
    <row r="6" spans="1:6" ht="15.75" thickBot="1">
      <c r="A6" s="11"/>
      <c r="B6" s="222" t="s">
        <v>478</v>
      </c>
      <c r="C6" s="223"/>
      <c r="D6" s="223"/>
      <c r="E6" s="223"/>
      <c r="F6" s="224"/>
    </row>
    <row r="7" spans="1:6" ht="15.75">
      <c r="A7" s="36"/>
      <c r="B7" s="37"/>
      <c r="C7" s="37"/>
      <c r="D7" s="37"/>
      <c r="E7" s="37"/>
      <c r="F7" s="38"/>
    </row>
    <row r="8" spans="1:6" ht="63">
      <c r="A8" s="16" t="s">
        <v>2</v>
      </c>
      <c r="B8" s="7" t="s">
        <v>3</v>
      </c>
      <c r="C8" s="7" t="s">
        <v>4</v>
      </c>
      <c r="D8" s="35" t="s">
        <v>5</v>
      </c>
      <c r="E8" s="7" t="s">
        <v>99</v>
      </c>
      <c r="F8" s="25" t="s">
        <v>100</v>
      </c>
    </row>
    <row r="9" spans="1:6" ht="16.5" thickBot="1">
      <c r="A9" s="32">
        <v>1</v>
      </c>
      <c r="B9" s="33">
        <v>2</v>
      </c>
      <c r="C9" s="33">
        <v>3</v>
      </c>
      <c r="D9" s="40">
        <v>4</v>
      </c>
      <c r="E9" s="41">
        <v>5</v>
      </c>
      <c r="F9" s="34">
        <v>6</v>
      </c>
    </row>
    <row r="10" spans="1:6" ht="15.75">
      <c r="A10" s="109">
        <v>1</v>
      </c>
      <c r="B10" s="274" t="s">
        <v>417</v>
      </c>
      <c r="C10" s="275"/>
      <c r="D10" s="275"/>
      <c r="E10" s="275"/>
      <c r="F10" s="276"/>
    </row>
    <row r="11" spans="1:6" ht="15.75" customHeight="1">
      <c r="A11" s="277" t="s">
        <v>418</v>
      </c>
      <c r="B11" s="278"/>
      <c r="C11" s="278"/>
      <c r="D11" s="278"/>
      <c r="E11" s="278"/>
      <c r="F11" s="279"/>
    </row>
    <row r="12" spans="1:6" ht="15.75">
      <c r="A12" s="157" t="s">
        <v>293</v>
      </c>
      <c r="B12" s="110" t="s">
        <v>419</v>
      </c>
      <c r="C12" s="111" t="s">
        <v>420</v>
      </c>
      <c r="D12" s="112">
        <v>414</v>
      </c>
      <c r="E12" s="113"/>
      <c r="F12" s="113">
        <f>E12*D12</f>
        <v>0</v>
      </c>
    </row>
    <row r="13" spans="1:6" ht="15.75">
      <c r="A13" s="157" t="s">
        <v>103</v>
      </c>
      <c r="B13" s="110" t="s">
        <v>421</v>
      </c>
      <c r="C13" s="111" t="s">
        <v>420</v>
      </c>
      <c r="D13" s="112">
        <v>300</v>
      </c>
      <c r="E13" s="113"/>
      <c r="F13" s="113">
        <f t="shared" ref="F13:F24" si="0">E13*D13</f>
        <v>0</v>
      </c>
    </row>
    <row r="14" spans="1:6" ht="15.75">
      <c r="A14" s="157" t="s">
        <v>104</v>
      </c>
      <c r="B14" s="110" t="s">
        <v>422</v>
      </c>
      <c r="C14" s="111" t="s">
        <v>420</v>
      </c>
      <c r="D14" s="112">
        <v>77</v>
      </c>
      <c r="E14" s="113"/>
      <c r="F14" s="113">
        <f t="shared" si="0"/>
        <v>0</v>
      </c>
    </row>
    <row r="15" spans="1:6" ht="15.75">
      <c r="A15" s="157" t="s">
        <v>372</v>
      </c>
      <c r="B15" s="110" t="s">
        <v>423</v>
      </c>
      <c r="C15" s="111" t="s">
        <v>420</v>
      </c>
      <c r="D15" s="112">
        <v>90</v>
      </c>
      <c r="E15" s="113"/>
      <c r="F15" s="113">
        <f t="shared" si="0"/>
        <v>0</v>
      </c>
    </row>
    <row r="16" spans="1:6" ht="15.75">
      <c r="A16" s="157" t="s">
        <v>373</v>
      </c>
      <c r="B16" s="110" t="s">
        <v>424</v>
      </c>
      <c r="C16" s="111" t="s">
        <v>420</v>
      </c>
      <c r="D16" s="112">
        <v>78</v>
      </c>
      <c r="E16" s="113"/>
      <c r="F16" s="113">
        <f t="shared" si="0"/>
        <v>0</v>
      </c>
    </row>
    <row r="17" spans="1:6" ht="15.75">
      <c r="A17" s="157" t="s">
        <v>374</v>
      </c>
      <c r="B17" s="110" t="s">
        <v>425</v>
      </c>
      <c r="C17" s="111" t="s">
        <v>420</v>
      </c>
      <c r="D17" s="112">
        <v>29</v>
      </c>
      <c r="E17" s="113"/>
      <c r="F17" s="113">
        <f t="shared" si="0"/>
        <v>0</v>
      </c>
    </row>
    <row r="18" spans="1:6" ht="15.75">
      <c r="A18" s="157" t="s">
        <v>375</v>
      </c>
      <c r="B18" s="110" t="s">
        <v>426</v>
      </c>
      <c r="C18" s="111" t="s">
        <v>420</v>
      </c>
      <c r="D18" s="112">
        <v>16</v>
      </c>
      <c r="E18" s="113"/>
      <c r="F18" s="113">
        <f t="shared" si="0"/>
        <v>0</v>
      </c>
    </row>
    <row r="19" spans="1:6" ht="15.75">
      <c r="A19" s="157" t="s">
        <v>376</v>
      </c>
      <c r="B19" s="110" t="s">
        <v>427</v>
      </c>
      <c r="C19" s="114" t="s">
        <v>428</v>
      </c>
      <c r="D19" s="112">
        <v>5</v>
      </c>
      <c r="E19" s="113"/>
      <c r="F19" s="113">
        <f t="shared" si="0"/>
        <v>0</v>
      </c>
    </row>
    <row r="20" spans="1:6" ht="15.75">
      <c r="A20" s="157" t="s">
        <v>377</v>
      </c>
      <c r="B20" s="110" t="s">
        <v>429</v>
      </c>
      <c r="C20" s="114" t="s">
        <v>428</v>
      </c>
      <c r="D20" s="112">
        <v>45</v>
      </c>
      <c r="E20" s="113"/>
      <c r="F20" s="113">
        <f t="shared" si="0"/>
        <v>0</v>
      </c>
    </row>
    <row r="21" spans="1:6" ht="15.75">
      <c r="A21" s="157" t="s">
        <v>378</v>
      </c>
      <c r="B21" s="115" t="s">
        <v>430</v>
      </c>
      <c r="C21" s="114" t="s">
        <v>428</v>
      </c>
      <c r="D21" s="112">
        <v>80</v>
      </c>
      <c r="E21" s="113"/>
      <c r="F21" s="113">
        <f t="shared" si="0"/>
        <v>0</v>
      </c>
    </row>
    <row r="22" spans="1:6" ht="15.75">
      <c r="A22" s="157" t="s">
        <v>379</v>
      </c>
      <c r="B22" s="115" t="s">
        <v>531</v>
      </c>
      <c r="C22" s="114" t="s">
        <v>428</v>
      </c>
      <c r="D22" s="112">
        <v>45</v>
      </c>
      <c r="E22" s="113"/>
      <c r="F22" s="113">
        <f t="shared" si="0"/>
        <v>0</v>
      </c>
    </row>
    <row r="23" spans="1:6" ht="15.75" customHeight="1">
      <c r="A23" s="157" t="s">
        <v>380</v>
      </c>
      <c r="B23" s="115" t="s">
        <v>491</v>
      </c>
      <c r="C23" s="114" t="s">
        <v>428</v>
      </c>
      <c r="D23" s="112">
        <v>1</v>
      </c>
      <c r="E23" s="113"/>
      <c r="F23" s="113">
        <f t="shared" si="0"/>
        <v>0</v>
      </c>
    </row>
    <row r="24" spans="1:6" ht="15.75">
      <c r="A24" s="158" t="s">
        <v>381</v>
      </c>
      <c r="B24" s="110" t="s">
        <v>431</v>
      </c>
      <c r="C24" s="114" t="s">
        <v>428</v>
      </c>
      <c r="D24" s="112">
        <v>10</v>
      </c>
      <c r="E24" s="113"/>
      <c r="F24" s="113">
        <f t="shared" si="0"/>
        <v>0</v>
      </c>
    </row>
    <row r="25" spans="1:6" ht="15.75" customHeight="1">
      <c r="A25" s="280" t="s">
        <v>432</v>
      </c>
      <c r="B25" s="281"/>
      <c r="C25" s="281"/>
      <c r="D25" s="281"/>
      <c r="E25" s="281"/>
      <c r="F25" s="282"/>
    </row>
    <row r="26" spans="1:6" ht="47.25">
      <c r="A26" s="157" t="s">
        <v>382</v>
      </c>
      <c r="B26" s="115" t="s">
        <v>433</v>
      </c>
      <c r="C26" s="114" t="s">
        <v>420</v>
      </c>
      <c r="D26" s="116">
        <v>290</v>
      </c>
      <c r="E26" s="113"/>
      <c r="F26" s="113">
        <f t="shared" ref="F26:F78" si="1">E26*D26</f>
        <v>0</v>
      </c>
    </row>
    <row r="27" spans="1:6" ht="47.25">
      <c r="A27" s="157" t="s">
        <v>383</v>
      </c>
      <c r="B27" s="115" t="s">
        <v>434</v>
      </c>
      <c r="C27" s="114" t="s">
        <v>420</v>
      </c>
      <c r="D27" s="116">
        <v>51</v>
      </c>
      <c r="E27" s="113"/>
      <c r="F27" s="113">
        <f t="shared" si="1"/>
        <v>0</v>
      </c>
    </row>
    <row r="28" spans="1:6" ht="47.25">
      <c r="A28" s="157" t="s">
        <v>492</v>
      </c>
      <c r="B28" s="115" t="s">
        <v>435</v>
      </c>
      <c r="C28" s="114" t="s">
        <v>420</v>
      </c>
      <c r="D28" s="116">
        <v>75</v>
      </c>
      <c r="E28" s="113"/>
      <c r="F28" s="113">
        <f t="shared" si="1"/>
        <v>0</v>
      </c>
    </row>
    <row r="29" spans="1:6" ht="47.25">
      <c r="A29" s="157" t="s">
        <v>493</v>
      </c>
      <c r="B29" s="115" t="s">
        <v>436</v>
      </c>
      <c r="C29" s="114" t="s">
        <v>420</v>
      </c>
      <c r="D29" s="116">
        <v>20</v>
      </c>
      <c r="E29" s="113"/>
      <c r="F29" s="113">
        <f t="shared" si="1"/>
        <v>0</v>
      </c>
    </row>
    <row r="30" spans="1:6" ht="47.25">
      <c r="A30" s="157" t="s">
        <v>494</v>
      </c>
      <c r="B30" s="115" t="s">
        <v>437</v>
      </c>
      <c r="C30" s="114" t="s">
        <v>420</v>
      </c>
      <c r="D30" s="116">
        <v>10</v>
      </c>
      <c r="E30" s="113"/>
      <c r="F30" s="113">
        <f t="shared" si="1"/>
        <v>0</v>
      </c>
    </row>
    <row r="31" spans="1:6" ht="47.25">
      <c r="A31" s="157" t="s">
        <v>496</v>
      </c>
      <c r="B31" s="115" t="s">
        <v>495</v>
      </c>
      <c r="C31" s="114" t="s">
        <v>420</v>
      </c>
      <c r="D31" s="116">
        <v>25</v>
      </c>
      <c r="E31" s="113"/>
      <c r="F31" s="113">
        <f t="shared" si="1"/>
        <v>0</v>
      </c>
    </row>
    <row r="32" spans="1:6" ht="47.25">
      <c r="A32" s="157" t="s">
        <v>497</v>
      </c>
      <c r="B32" s="115" t="s">
        <v>438</v>
      </c>
      <c r="C32" s="114" t="s">
        <v>420</v>
      </c>
      <c r="D32" s="116">
        <v>280</v>
      </c>
      <c r="E32" s="113"/>
      <c r="F32" s="113">
        <f t="shared" si="1"/>
        <v>0</v>
      </c>
    </row>
    <row r="33" spans="1:6" ht="47.25">
      <c r="A33" s="157" t="s">
        <v>499</v>
      </c>
      <c r="B33" s="115" t="s">
        <v>498</v>
      </c>
      <c r="C33" s="114" t="s">
        <v>420</v>
      </c>
      <c r="D33" s="116">
        <v>150</v>
      </c>
      <c r="E33" s="113"/>
      <c r="F33" s="113">
        <f t="shared" si="1"/>
        <v>0</v>
      </c>
    </row>
    <row r="34" spans="1:6" ht="47.25">
      <c r="A34" s="157" t="s">
        <v>501</v>
      </c>
      <c r="B34" s="115" t="s">
        <v>500</v>
      </c>
      <c r="C34" s="114" t="s">
        <v>420</v>
      </c>
      <c r="D34" s="116">
        <v>50</v>
      </c>
      <c r="E34" s="113"/>
      <c r="F34" s="113">
        <f t="shared" si="1"/>
        <v>0</v>
      </c>
    </row>
    <row r="35" spans="1:6" ht="47.25">
      <c r="A35" s="157" t="s">
        <v>503</v>
      </c>
      <c r="B35" s="115" t="s">
        <v>502</v>
      </c>
      <c r="C35" s="114" t="s">
        <v>420</v>
      </c>
      <c r="D35" s="116">
        <v>50</v>
      </c>
      <c r="E35" s="113"/>
      <c r="F35" s="113">
        <f t="shared" si="1"/>
        <v>0</v>
      </c>
    </row>
    <row r="36" spans="1:6" ht="31.5">
      <c r="A36" s="157" t="s">
        <v>504</v>
      </c>
      <c r="B36" s="115" t="s">
        <v>439</v>
      </c>
      <c r="C36" s="114" t="s">
        <v>428</v>
      </c>
      <c r="D36" s="116">
        <v>90</v>
      </c>
      <c r="E36" s="113"/>
      <c r="F36" s="113">
        <f t="shared" si="1"/>
        <v>0</v>
      </c>
    </row>
    <row r="37" spans="1:6" ht="15.75" customHeight="1">
      <c r="A37" s="157" t="s">
        <v>505</v>
      </c>
      <c r="B37" s="115" t="s">
        <v>440</v>
      </c>
      <c r="C37" s="114" t="s">
        <v>428</v>
      </c>
      <c r="D37" s="116">
        <v>60</v>
      </c>
      <c r="E37" s="113"/>
      <c r="F37" s="113">
        <f t="shared" si="1"/>
        <v>0</v>
      </c>
    </row>
    <row r="38" spans="1:6" ht="31.5">
      <c r="A38" s="157" t="s">
        <v>506</v>
      </c>
      <c r="B38" s="115" t="s">
        <v>441</v>
      </c>
      <c r="C38" s="114" t="s">
        <v>420</v>
      </c>
      <c r="D38" s="116">
        <v>250</v>
      </c>
      <c r="E38" s="113"/>
      <c r="F38" s="113">
        <f t="shared" si="1"/>
        <v>0</v>
      </c>
    </row>
    <row r="39" spans="1:6" ht="15.75" customHeight="1">
      <c r="A39" s="280" t="s">
        <v>442</v>
      </c>
      <c r="B39" s="281"/>
      <c r="C39" s="281"/>
      <c r="D39" s="281"/>
      <c r="E39" s="281"/>
      <c r="F39" s="282"/>
    </row>
    <row r="40" spans="1:6" ht="15.75">
      <c r="A40" s="157" t="s">
        <v>507</v>
      </c>
      <c r="B40" s="115" t="s">
        <v>443</v>
      </c>
      <c r="C40" s="114" t="s">
        <v>444</v>
      </c>
      <c r="D40" s="116">
        <v>45</v>
      </c>
      <c r="E40" s="113"/>
      <c r="F40" s="113">
        <f t="shared" si="1"/>
        <v>0</v>
      </c>
    </row>
    <row r="41" spans="1:6" ht="15.75" customHeight="1">
      <c r="A41" s="280" t="s">
        <v>445</v>
      </c>
      <c r="B41" s="281"/>
      <c r="C41" s="281"/>
      <c r="D41" s="281"/>
      <c r="E41" s="281"/>
      <c r="F41" s="282"/>
    </row>
    <row r="42" spans="1:6" ht="15.75">
      <c r="A42" s="157" t="s">
        <v>508</v>
      </c>
      <c r="B42" s="115" t="s">
        <v>446</v>
      </c>
      <c r="C42" s="114" t="s">
        <v>444</v>
      </c>
      <c r="D42" s="116">
        <v>80</v>
      </c>
      <c r="E42" s="113"/>
      <c r="F42" s="113">
        <f t="shared" si="1"/>
        <v>0</v>
      </c>
    </row>
    <row r="43" spans="1:6" ht="15.75">
      <c r="A43" s="157" t="s">
        <v>509</v>
      </c>
      <c r="B43" s="115" t="s">
        <v>447</v>
      </c>
      <c r="C43" s="114" t="s">
        <v>444</v>
      </c>
      <c r="D43" s="116">
        <v>10</v>
      </c>
      <c r="E43" s="113"/>
      <c r="F43" s="113">
        <f t="shared" si="1"/>
        <v>0</v>
      </c>
    </row>
    <row r="44" spans="1:6" ht="15.75">
      <c r="A44" s="157" t="s">
        <v>511</v>
      </c>
      <c r="B44" s="115" t="s">
        <v>448</v>
      </c>
      <c r="C44" s="114" t="s">
        <v>444</v>
      </c>
      <c r="D44" s="116">
        <v>10</v>
      </c>
      <c r="E44" s="113"/>
      <c r="F44" s="113">
        <f t="shared" si="1"/>
        <v>0</v>
      </c>
    </row>
    <row r="45" spans="1:6" ht="15.75">
      <c r="A45" s="157" t="s">
        <v>513</v>
      </c>
      <c r="B45" s="115" t="s">
        <v>512</v>
      </c>
      <c r="C45" s="114" t="s">
        <v>444</v>
      </c>
      <c r="D45" s="116">
        <v>45</v>
      </c>
      <c r="E45" s="113"/>
      <c r="F45" s="113">
        <f t="shared" si="1"/>
        <v>0</v>
      </c>
    </row>
    <row r="46" spans="1:6" ht="15.75" customHeight="1">
      <c r="A46" s="157" t="s">
        <v>515</v>
      </c>
      <c r="B46" s="161" t="s">
        <v>514</v>
      </c>
      <c r="C46" s="162" t="s">
        <v>22</v>
      </c>
      <c r="D46" s="116">
        <v>6</v>
      </c>
      <c r="E46" s="113"/>
      <c r="F46" s="113">
        <f t="shared" si="1"/>
        <v>0</v>
      </c>
    </row>
    <row r="47" spans="1:6" ht="15.75">
      <c r="A47" s="157" t="s">
        <v>517</v>
      </c>
      <c r="B47" s="115" t="s">
        <v>516</v>
      </c>
      <c r="C47" s="114" t="s">
        <v>444</v>
      </c>
      <c r="D47" s="116">
        <v>1</v>
      </c>
      <c r="E47" s="113"/>
      <c r="F47" s="113">
        <f t="shared" si="1"/>
        <v>0</v>
      </c>
    </row>
    <row r="48" spans="1:6" ht="31.5">
      <c r="A48" s="157" t="s">
        <v>518</v>
      </c>
      <c r="B48" s="115" t="s">
        <v>449</v>
      </c>
      <c r="C48" s="114" t="s">
        <v>420</v>
      </c>
      <c r="D48" s="116">
        <v>916</v>
      </c>
      <c r="E48" s="113"/>
      <c r="F48" s="113">
        <f t="shared" si="1"/>
        <v>0</v>
      </c>
    </row>
    <row r="49" spans="1:6" ht="31.5">
      <c r="A49" s="157" t="s">
        <v>527</v>
      </c>
      <c r="B49" s="115" t="s">
        <v>450</v>
      </c>
      <c r="C49" s="114" t="s">
        <v>420</v>
      </c>
      <c r="D49" s="116">
        <v>916</v>
      </c>
      <c r="E49" s="113"/>
      <c r="F49" s="113">
        <f t="shared" si="1"/>
        <v>0</v>
      </c>
    </row>
    <row r="50" spans="1:6" ht="15.75">
      <c r="A50" s="109">
        <v>2</v>
      </c>
      <c r="B50" s="286" t="s">
        <v>451</v>
      </c>
      <c r="C50" s="287"/>
      <c r="D50" s="287"/>
      <c r="E50" s="287"/>
      <c r="F50" s="288"/>
    </row>
    <row r="51" spans="1:6" ht="15.75" customHeight="1">
      <c r="A51" s="280" t="s">
        <v>452</v>
      </c>
      <c r="B51" s="281"/>
      <c r="C51" s="281"/>
      <c r="D51" s="281"/>
      <c r="E51" s="281"/>
      <c r="F51" s="282"/>
    </row>
    <row r="52" spans="1:6" ht="15.75" customHeight="1">
      <c r="A52" s="157" t="s">
        <v>293</v>
      </c>
      <c r="B52" s="115" t="s">
        <v>453</v>
      </c>
      <c r="C52" s="114" t="s">
        <v>420</v>
      </c>
      <c r="D52" s="116">
        <v>55</v>
      </c>
      <c r="E52" s="113"/>
      <c r="F52" s="113">
        <f t="shared" si="1"/>
        <v>0</v>
      </c>
    </row>
    <row r="53" spans="1:6" ht="31.5">
      <c r="A53" s="157" t="s">
        <v>103</v>
      </c>
      <c r="B53" s="115" t="s">
        <v>454</v>
      </c>
      <c r="C53" s="114" t="s">
        <v>420</v>
      </c>
      <c r="D53" s="116">
        <v>183</v>
      </c>
      <c r="E53" s="113"/>
      <c r="F53" s="113">
        <f t="shared" si="1"/>
        <v>0</v>
      </c>
    </row>
    <row r="54" spans="1:6" ht="31.5">
      <c r="A54" s="157" t="s">
        <v>104</v>
      </c>
      <c r="B54" s="115" t="s">
        <v>455</v>
      </c>
      <c r="C54" s="114" t="s">
        <v>420</v>
      </c>
      <c r="D54" s="117">
        <v>203</v>
      </c>
      <c r="E54" s="113"/>
      <c r="F54" s="113">
        <f t="shared" si="1"/>
        <v>0</v>
      </c>
    </row>
    <row r="55" spans="1:6" ht="31.5">
      <c r="A55" s="157" t="s">
        <v>372</v>
      </c>
      <c r="B55" s="115" t="s">
        <v>456</v>
      </c>
      <c r="C55" s="114" t="s">
        <v>420</v>
      </c>
      <c r="D55" s="117">
        <v>63</v>
      </c>
      <c r="E55" s="113"/>
      <c r="F55" s="113">
        <f t="shared" si="1"/>
        <v>0</v>
      </c>
    </row>
    <row r="56" spans="1:6" ht="31.5">
      <c r="A56" s="157" t="s">
        <v>373</v>
      </c>
      <c r="B56" s="115" t="s">
        <v>457</v>
      </c>
      <c r="C56" s="114" t="s">
        <v>420</v>
      </c>
      <c r="D56" s="117">
        <v>39</v>
      </c>
      <c r="E56" s="113"/>
      <c r="F56" s="113">
        <f t="shared" si="1"/>
        <v>0</v>
      </c>
    </row>
    <row r="57" spans="1:6" ht="15.75" customHeight="1">
      <c r="A57" s="283" t="s">
        <v>418</v>
      </c>
      <c r="B57" s="284"/>
      <c r="C57" s="284"/>
      <c r="D57" s="284"/>
      <c r="E57" s="284"/>
      <c r="F57" s="285"/>
    </row>
    <row r="58" spans="1:6" ht="15.75">
      <c r="A58" s="157" t="s">
        <v>374</v>
      </c>
      <c r="B58" s="110" t="s">
        <v>458</v>
      </c>
      <c r="C58" s="114" t="s">
        <v>428</v>
      </c>
      <c r="D58" s="112">
        <v>10</v>
      </c>
      <c r="E58" s="113"/>
      <c r="F58" s="113">
        <f t="shared" si="1"/>
        <v>0</v>
      </c>
    </row>
    <row r="59" spans="1:6" ht="15.75">
      <c r="A59" s="157" t="s">
        <v>375</v>
      </c>
      <c r="B59" s="115" t="s">
        <v>459</v>
      </c>
      <c r="C59" s="114" t="s">
        <v>428</v>
      </c>
      <c r="D59" s="112">
        <v>80</v>
      </c>
      <c r="E59" s="113"/>
      <c r="F59" s="113">
        <f t="shared" si="1"/>
        <v>0</v>
      </c>
    </row>
    <row r="60" spans="1:6" ht="15.75">
      <c r="A60" s="157" t="s">
        <v>376</v>
      </c>
      <c r="B60" s="110" t="s">
        <v>460</v>
      </c>
      <c r="C60" s="114" t="s">
        <v>428</v>
      </c>
      <c r="D60" s="112">
        <v>45</v>
      </c>
      <c r="E60" s="113"/>
      <c r="F60" s="113">
        <f t="shared" si="1"/>
        <v>0</v>
      </c>
    </row>
    <row r="61" spans="1:6" ht="15.75">
      <c r="A61" s="157" t="s">
        <v>377</v>
      </c>
      <c r="B61" s="115" t="s">
        <v>461</v>
      </c>
      <c r="C61" s="114" t="s">
        <v>428</v>
      </c>
      <c r="D61" s="112">
        <v>10</v>
      </c>
      <c r="E61" s="113"/>
      <c r="F61" s="113">
        <f t="shared" si="1"/>
        <v>0</v>
      </c>
    </row>
    <row r="62" spans="1:6" ht="15.75" customHeight="1">
      <c r="A62" s="280" t="s">
        <v>462</v>
      </c>
      <c r="B62" s="281"/>
      <c r="C62" s="281"/>
      <c r="D62" s="281"/>
      <c r="E62" s="281"/>
      <c r="F62" s="282"/>
    </row>
    <row r="63" spans="1:6" ht="31.5">
      <c r="A63" s="157" t="s">
        <v>378</v>
      </c>
      <c r="B63" s="118" t="s">
        <v>463</v>
      </c>
      <c r="C63" s="114" t="s">
        <v>420</v>
      </c>
      <c r="D63" s="116">
        <v>240</v>
      </c>
      <c r="E63" s="113"/>
      <c r="F63" s="113">
        <f t="shared" si="1"/>
        <v>0</v>
      </c>
    </row>
    <row r="64" spans="1:6" ht="31.5">
      <c r="A64" s="157" t="s">
        <v>379</v>
      </c>
      <c r="B64" s="118" t="s">
        <v>464</v>
      </c>
      <c r="C64" s="114" t="s">
        <v>420</v>
      </c>
      <c r="D64" s="116">
        <v>190</v>
      </c>
      <c r="E64" s="113"/>
      <c r="F64" s="113">
        <f t="shared" si="1"/>
        <v>0</v>
      </c>
    </row>
    <row r="65" spans="1:6" ht="15.75">
      <c r="A65" s="157" t="s">
        <v>380</v>
      </c>
      <c r="B65" s="118" t="s">
        <v>465</v>
      </c>
      <c r="C65" s="114" t="s">
        <v>444</v>
      </c>
      <c r="D65" s="119">
        <v>27</v>
      </c>
      <c r="E65" s="113"/>
      <c r="F65" s="113">
        <f t="shared" si="1"/>
        <v>0</v>
      </c>
    </row>
    <row r="66" spans="1:6" ht="15.75">
      <c r="A66" s="157" t="s">
        <v>381</v>
      </c>
      <c r="B66" s="118" t="s">
        <v>466</v>
      </c>
      <c r="C66" s="114" t="s">
        <v>444</v>
      </c>
      <c r="D66" s="119">
        <v>45</v>
      </c>
      <c r="E66" s="113"/>
      <c r="F66" s="113">
        <f t="shared" si="1"/>
        <v>0</v>
      </c>
    </row>
    <row r="67" spans="1:6" ht="15.75">
      <c r="A67" s="157" t="s">
        <v>382</v>
      </c>
      <c r="B67" s="118" t="s">
        <v>467</v>
      </c>
      <c r="C67" s="114" t="s">
        <v>444</v>
      </c>
      <c r="D67" s="119">
        <v>9</v>
      </c>
      <c r="E67" s="113"/>
      <c r="F67" s="113">
        <f t="shared" si="1"/>
        <v>0</v>
      </c>
    </row>
    <row r="68" spans="1:6" ht="15.75">
      <c r="A68" s="157" t="s">
        <v>383</v>
      </c>
      <c r="B68" s="120" t="s">
        <v>468</v>
      </c>
      <c r="C68" s="114" t="s">
        <v>444</v>
      </c>
      <c r="D68" s="121">
        <v>20</v>
      </c>
      <c r="E68" s="113"/>
      <c r="F68" s="113">
        <f t="shared" si="1"/>
        <v>0</v>
      </c>
    </row>
    <row r="69" spans="1:6" ht="15.75">
      <c r="A69" s="157" t="s">
        <v>492</v>
      </c>
      <c r="B69" s="160" t="s">
        <v>519</v>
      </c>
      <c r="C69" s="114" t="s">
        <v>444</v>
      </c>
      <c r="D69" s="121">
        <v>90</v>
      </c>
      <c r="E69" s="113"/>
      <c r="F69" s="113">
        <f t="shared" si="1"/>
        <v>0</v>
      </c>
    </row>
    <row r="70" spans="1:6" ht="15.75">
      <c r="A70" s="157" t="s">
        <v>493</v>
      </c>
      <c r="B70" s="160" t="s">
        <v>520</v>
      </c>
      <c r="C70" s="114" t="s">
        <v>444</v>
      </c>
      <c r="D70" s="121">
        <v>70</v>
      </c>
      <c r="E70" s="113"/>
      <c r="F70" s="113">
        <f t="shared" si="1"/>
        <v>0</v>
      </c>
    </row>
    <row r="71" spans="1:6" ht="47.25">
      <c r="A71" s="157" t="s">
        <v>494</v>
      </c>
      <c r="B71" s="122" t="s">
        <v>469</v>
      </c>
      <c r="C71" s="114" t="s">
        <v>420</v>
      </c>
      <c r="D71" s="121">
        <v>50</v>
      </c>
      <c r="E71" s="113"/>
      <c r="F71" s="113">
        <f t="shared" si="1"/>
        <v>0</v>
      </c>
    </row>
    <row r="72" spans="1:6" ht="31.5">
      <c r="A72" s="157" t="s">
        <v>496</v>
      </c>
      <c r="B72" s="122" t="s">
        <v>470</v>
      </c>
      <c r="C72" s="114" t="s">
        <v>444</v>
      </c>
      <c r="D72" s="119">
        <v>3</v>
      </c>
      <c r="E72" s="113"/>
      <c r="F72" s="113">
        <f t="shared" si="1"/>
        <v>0</v>
      </c>
    </row>
    <row r="73" spans="1:6" ht="15.75" customHeight="1">
      <c r="A73" s="283" t="s">
        <v>471</v>
      </c>
      <c r="B73" s="284"/>
      <c r="C73" s="284"/>
      <c r="D73" s="284"/>
      <c r="E73" s="284"/>
      <c r="F73" s="285"/>
    </row>
    <row r="74" spans="1:6" ht="15.75" customHeight="1">
      <c r="A74" s="157" t="s">
        <v>497</v>
      </c>
      <c r="B74" s="118" t="s">
        <v>589</v>
      </c>
      <c r="C74" s="114" t="s">
        <v>444</v>
      </c>
      <c r="D74" s="119">
        <v>45</v>
      </c>
      <c r="E74" s="113"/>
      <c r="F74" s="113">
        <f t="shared" si="1"/>
        <v>0</v>
      </c>
    </row>
    <row r="75" spans="1:6" ht="15.75">
      <c r="A75" s="157" t="s">
        <v>499</v>
      </c>
      <c r="B75" s="118" t="s">
        <v>472</v>
      </c>
      <c r="C75" s="114" t="s">
        <v>444</v>
      </c>
      <c r="D75" s="119">
        <v>10</v>
      </c>
      <c r="E75" s="113"/>
      <c r="F75" s="113">
        <f t="shared" si="1"/>
        <v>0</v>
      </c>
    </row>
    <row r="76" spans="1:6" ht="15.75">
      <c r="A76" s="157" t="s">
        <v>501</v>
      </c>
      <c r="B76" s="123" t="s">
        <v>473</v>
      </c>
      <c r="C76" s="114" t="s">
        <v>444</v>
      </c>
      <c r="D76" s="119">
        <v>80</v>
      </c>
      <c r="E76" s="113"/>
      <c r="F76" s="113">
        <f t="shared" si="1"/>
        <v>0</v>
      </c>
    </row>
    <row r="77" spans="1:6" ht="15.75">
      <c r="A77" s="157" t="s">
        <v>503</v>
      </c>
      <c r="B77" s="118" t="s">
        <v>474</v>
      </c>
      <c r="C77" s="114" t="s">
        <v>444</v>
      </c>
      <c r="D77" s="119">
        <v>10</v>
      </c>
      <c r="E77" s="113"/>
      <c r="F77" s="113">
        <f t="shared" si="1"/>
        <v>0</v>
      </c>
    </row>
    <row r="78" spans="1:6" ht="16.5" thickBot="1">
      <c r="A78" s="157" t="s">
        <v>504</v>
      </c>
      <c r="B78" s="124" t="s">
        <v>475</v>
      </c>
      <c r="C78" s="119" t="s">
        <v>420</v>
      </c>
      <c r="D78" s="125">
        <v>405</v>
      </c>
      <c r="E78" s="126"/>
      <c r="F78" s="113">
        <f t="shared" si="1"/>
        <v>0</v>
      </c>
    </row>
    <row r="79" spans="1:6" ht="16.5" thickBot="1">
      <c r="A79" s="251"/>
      <c r="B79" s="252"/>
      <c r="C79" s="252"/>
      <c r="D79" s="252"/>
      <c r="E79" s="252"/>
      <c r="F79" s="43">
        <f>SUM(F12:F78)</f>
        <v>0</v>
      </c>
    </row>
    <row r="80" spans="1:6" ht="16.5" thickBot="1">
      <c r="A80" s="253" t="s">
        <v>545</v>
      </c>
      <c r="B80" s="254"/>
      <c r="C80" s="254"/>
      <c r="D80" s="254"/>
      <c r="E80" s="254"/>
      <c r="F80" s="43">
        <f>F79*0.1</f>
        <v>0</v>
      </c>
    </row>
    <row r="81" spans="1:6" ht="16.5" thickBot="1">
      <c r="A81" s="255" t="s">
        <v>101</v>
      </c>
      <c r="B81" s="256"/>
      <c r="C81" s="256"/>
      <c r="D81" s="256"/>
      <c r="E81" s="256"/>
      <c r="F81" s="43">
        <f>(F79+F80)</f>
        <v>0</v>
      </c>
    </row>
  </sheetData>
  <mergeCells count="22">
    <mergeCell ref="A4:B4"/>
    <mergeCell ref="C4:F4"/>
    <mergeCell ref="A1:F1"/>
    <mergeCell ref="A2:B2"/>
    <mergeCell ref="C2:F2"/>
    <mergeCell ref="A3:B3"/>
    <mergeCell ref="C3:F3"/>
    <mergeCell ref="A5:F5"/>
    <mergeCell ref="B6:F6"/>
    <mergeCell ref="A79:E79"/>
    <mergeCell ref="A80:E80"/>
    <mergeCell ref="A81:E81"/>
    <mergeCell ref="B10:F10"/>
    <mergeCell ref="A11:F11"/>
    <mergeCell ref="A39:F39"/>
    <mergeCell ref="A57:F57"/>
    <mergeCell ref="A25:F25"/>
    <mergeCell ref="A41:F41"/>
    <mergeCell ref="B50:F50"/>
    <mergeCell ref="A51:F51"/>
    <mergeCell ref="A62:F62"/>
    <mergeCell ref="A73:F73"/>
  </mergeCells>
  <pageMargins left="0.70866141732283472" right="0.17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7" workbookViewId="0">
      <selection activeCell="E30" sqref="E30"/>
    </sheetView>
  </sheetViews>
  <sheetFormatPr defaultRowHeight="14.25"/>
  <cols>
    <col min="1" max="1" width="7" customWidth="1"/>
    <col min="2" max="2" width="54.5" customWidth="1"/>
    <col min="3" max="5" width="11.125" customWidth="1"/>
    <col min="6" max="6" width="12.25" customWidth="1"/>
  </cols>
  <sheetData>
    <row r="1" spans="1:6" ht="52.5" customHeight="1">
      <c r="A1" s="203" t="s">
        <v>116</v>
      </c>
      <c r="B1" s="204"/>
      <c r="C1" s="204"/>
      <c r="D1" s="204"/>
      <c r="E1" s="204"/>
      <c r="F1" s="205"/>
    </row>
    <row r="2" spans="1:6" ht="81.75" customHeight="1">
      <c r="A2" s="206" t="s">
        <v>0</v>
      </c>
      <c r="B2" s="207"/>
      <c r="C2" s="208" t="s">
        <v>117</v>
      </c>
      <c r="D2" s="208"/>
      <c r="E2" s="208"/>
      <c r="F2" s="209"/>
    </row>
    <row r="3" spans="1:6" ht="53.25" customHeight="1">
      <c r="A3" s="206" t="s">
        <v>1</v>
      </c>
      <c r="B3" s="207"/>
      <c r="C3" s="210" t="s">
        <v>118</v>
      </c>
      <c r="D3" s="210"/>
      <c r="E3" s="210"/>
      <c r="F3" s="211"/>
    </row>
    <row r="4" spans="1:6" ht="56.25" customHeight="1" thickBot="1">
      <c r="A4" s="199" t="s">
        <v>75</v>
      </c>
      <c r="B4" s="200"/>
      <c r="C4" s="201" t="s">
        <v>119</v>
      </c>
      <c r="D4" s="201"/>
      <c r="E4" s="201"/>
      <c r="F4" s="202"/>
    </row>
    <row r="5" spans="1:6" ht="16.5" thickBot="1">
      <c r="A5" s="234" t="s">
        <v>102</v>
      </c>
      <c r="B5" s="235"/>
      <c r="C5" s="235"/>
      <c r="D5" s="235"/>
      <c r="E5" s="235"/>
      <c r="F5" s="236"/>
    </row>
    <row r="6" spans="1:6" ht="15.75" thickBot="1">
      <c r="A6" s="11"/>
      <c r="B6" s="222" t="s">
        <v>590</v>
      </c>
      <c r="C6" s="223"/>
      <c r="D6" s="223"/>
      <c r="E6" s="223"/>
      <c r="F6" s="224"/>
    </row>
    <row r="7" spans="1:6" ht="15.75">
      <c r="A7" s="36"/>
      <c r="B7" s="37"/>
      <c r="C7" s="37"/>
      <c r="D7" s="37"/>
      <c r="E7" s="37"/>
      <c r="F7" s="38"/>
    </row>
    <row r="8" spans="1:6" ht="63">
      <c r="A8" s="16" t="s">
        <v>2</v>
      </c>
      <c r="B8" s="7" t="s">
        <v>3</v>
      </c>
      <c r="C8" s="7" t="s">
        <v>4</v>
      </c>
      <c r="D8" s="35" t="s">
        <v>5</v>
      </c>
      <c r="E8" s="7" t="s">
        <v>99</v>
      </c>
      <c r="F8" s="25" t="s">
        <v>100</v>
      </c>
    </row>
    <row r="9" spans="1:6" ht="16.5" thickBot="1">
      <c r="A9" s="32">
        <v>1</v>
      </c>
      <c r="B9" s="33">
        <v>2</v>
      </c>
      <c r="C9" s="33">
        <v>3</v>
      </c>
      <c r="D9" s="40">
        <v>4</v>
      </c>
      <c r="E9" s="41">
        <v>5</v>
      </c>
      <c r="F9" s="34">
        <v>6</v>
      </c>
    </row>
    <row r="10" spans="1:6" ht="15.75">
      <c r="A10" s="109"/>
      <c r="B10" s="274" t="s">
        <v>532</v>
      </c>
      <c r="C10" s="275"/>
      <c r="D10" s="275"/>
      <c r="E10" s="275"/>
      <c r="F10" s="276"/>
    </row>
    <row r="11" spans="1:6" ht="15.75">
      <c r="A11" s="157" t="s">
        <v>293</v>
      </c>
      <c r="B11" s="163" t="s">
        <v>533</v>
      </c>
      <c r="C11" s="164" t="s">
        <v>534</v>
      </c>
      <c r="D11" s="112">
        <v>20</v>
      </c>
      <c r="E11" s="165"/>
      <c r="F11" s="165">
        <f>E11*D11</f>
        <v>0</v>
      </c>
    </row>
    <row r="12" spans="1:6" ht="15.75">
      <c r="A12" s="157" t="s">
        <v>103</v>
      </c>
      <c r="B12" s="163" t="s">
        <v>535</v>
      </c>
      <c r="C12" s="164" t="s">
        <v>534</v>
      </c>
      <c r="D12" s="112">
        <v>20</v>
      </c>
      <c r="E12" s="165"/>
      <c r="F12" s="165">
        <f t="shared" ref="F12:F20" si="0">E12*D12</f>
        <v>0</v>
      </c>
    </row>
    <row r="13" spans="1:6" ht="15.75">
      <c r="A13" s="157" t="s">
        <v>104</v>
      </c>
      <c r="B13" s="163" t="s">
        <v>479</v>
      </c>
      <c r="C13" s="164" t="s">
        <v>536</v>
      </c>
      <c r="D13" s="194">
        <v>10</v>
      </c>
      <c r="E13" s="193"/>
      <c r="F13" s="165">
        <f t="shared" si="0"/>
        <v>0</v>
      </c>
    </row>
    <row r="14" spans="1:6" ht="15.75">
      <c r="A14" s="157" t="s">
        <v>372</v>
      </c>
      <c r="B14" s="166" t="s">
        <v>537</v>
      </c>
      <c r="C14" s="164" t="s">
        <v>536</v>
      </c>
      <c r="D14" s="194">
        <v>4</v>
      </c>
      <c r="E14" s="193"/>
      <c r="F14" s="165">
        <f t="shared" si="0"/>
        <v>0</v>
      </c>
    </row>
    <row r="15" spans="1:6" ht="31.5">
      <c r="A15" s="157" t="s">
        <v>373</v>
      </c>
      <c r="B15" s="167" t="s">
        <v>538</v>
      </c>
      <c r="C15" s="164" t="s">
        <v>536</v>
      </c>
      <c r="D15" s="112">
        <v>36</v>
      </c>
      <c r="E15" s="193"/>
      <c r="F15" s="165">
        <f t="shared" si="0"/>
        <v>0</v>
      </c>
    </row>
    <row r="16" spans="1:6" ht="15.75">
      <c r="A16" s="157" t="s">
        <v>374</v>
      </c>
      <c r="B16" s="163" t="s">
        <v>539</v>
      </c>
      <c r="C16" s="164" t="s">
        <v>536</v>
      </c>
      <c r="D16" s="112">
        <v>15</v>
      </c>
      <c r="E16" s="193"/>
      <c r="F16" s="165">
        <f t="shared" si="0"/>
        <v>0</v>
      </c>
    </row>
    <row r="17" spans="1:6" ht="31.5">
      <c r="A17" s="157" t="s">
        <v>375</v>
      </c>
      <c r="B17" s="127" t="s">
        <v>540</v>
      </c>
      <c r="C17" s="164" t="s">
        <v>534</v>
      </c>
      <c r="D17" s="112">
        <v>150</v>
      </c>
      <c r="E17" s="193"/>
      <c r="F17" s="165">
        <f t="shared" si="0"/>
        <v>0</v>
      </c>
    </row>
    <row r="18" spans="1:6" ht="31.5">
      <c r="A18" s="157" t="s">
        <v>376</v>
      </c>
      <c r="B18" s="127" t="s">
        <v>541</v>
      </c>
      <c r="C18" s="164" t="s">
        <v>109</v>
      </c>
      <c r="D18" s="195">
        <v>2</v>
      </c>
      <c r="E18" s="193"/>
      <c r="F18" s="165">
        <f t="shared" si="0"/>
        <v>0</v>
      </c>
    </row>
    <row r="19" spans="1:6" ht="31.5">
      <c r="A19" s="157" t="s">
        <v>377</v>
      </c>
      <c r="B19" s="110" t="s">
        <v>542</v>
      </c>
      <c r="C19" s="168" t="s">
        <v>420</v>
      </c>
      <c r="D19" s="112">
        <v>6</v>
      </c>
      <c r="E19" s="113"/>
      <c r="F19" s="113">
        <f t="shared" si="0"/>
        <v>0</v>
      </c>
    </row>
    <row r="20" spans="1:6" ht="32.25" thickBot="1">
      <c r="A20" s="157" t="s">
        <v>378</v>
      </c>
      <c r="B20" s="110" t="s">
        <v>480</v>
      </c>
      <c r="C20" s="168" t="s">
        <v>420</v>
      </c>
      <c r="D20" s="112">
        <v>12</v>
      </c>
      <c r="E20" s="113"/>
      <c r="F20" s="113">
        <f t="shared" si="0"/>
        <v>0</v>
      </c>
    </row>
    <row r="21" spans="1:6" ht="16.5" thickBot="1">
      <c r="A21" s="251"/>
      <c r="B21" s="252"/>
      <c r="C21" s="252"/>
      <c r="D21" s="252"/>
      <c r="E21" s="252"/>
      <c r="F21" s="43">
        <f>SUM(F10:F20)</f>
        <v>0</v>
      </c>
    </row>
    <row r="22" spans="1:6" ht="16.5" thickBot="1">
      <c r="A22" s="253" t="s">
        <v>545</v>
      </c>
      <c r="B22" s="254"/>
      <c r="C22" s="254"/>
      <c r="D22" s="254"/>
      <c r="E22" s="254"/>
      <c r="F22" s="43">
        <f>F21*0.1</f>
        <v>0</v>
      </c>
    </row>
    <row r="23" spans="1:6" ht="16.5" thickBot="1">
      <c r="A23" s="255" t="s">
        <v>101</v>
      </c>
      <c r="B23" s="256"/>
      <c r="C23" s="256"/>
      <c r="D23" s="256"/>
      <c r="E23" s="256"/>
      <c r="F23" s="43">
        <f>(F21+F22)</f>
        <v>0</v>
      </c>
    </row>
  </sheetData>
  <mergeCells count="13">
    <mergeCell ref="A4:B4"/>
    <mergeCell ref="C4:F4"/>
    <mergeCell ref="A1:F1"/>
    <mergeCell ref="A2:B2"/>
    <mergeCell ref="C2:F2"/>
    <mergeCell ref="A3:B3"/>
    <mergeCell ref="C3:F3"/>
    <mergeCell ref="A5:F5"/>
    <mergeCell ref="B6:F6"/>
    <mergeCell ref="A21:E21"/>
    <mergeCell ref="A22:E22"/>
    <mergeCell ref="A23:E23"/>
    <mergeCell ref="B10:F10"/>
  </mergeCells>
  <pageMargins left="0.70866141732283472" right="0.19685039370078741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5"/>
  <sheetViews>
    <sheetView topLeftCell="A107" zoomScale="85" zoomScaleNormal="85" workbookViewId="0">
      <selection activeCell="D106" sqref="D106"/>
    </sheetView>
  </sheetViews>
  <sheetFormatPr defaultColWidth="9.25" defaultRowHeight="14.25"/>
  <cols>
    <col min="1" max="1" width="7" style="1" customWidth="1"/>
    <col min="2" max="2" width="54.5" style="2" customWidth="1"/>
    <col min="3" max="3" width="11.125" style="3" customWidth="1"/>
    <col min="4" max="5" width="11.125" style="8" customWidth="1"/>
    <col min="6" max="6" width="13.375" style="8" customWidth="1"/>
    <col min="7" max="8" width="10.75" style="2" hidden="1" customWidth="1"/>
    <col min="9" max="9" width="0" style="2" hidden="1" customWidth="1"/>
    <col min="10" max="11" width="9.25" style="2"/>
    <col min="12" max="12" width="14.25" style="2" customWidth="1"/>
    <col min="13" max="23" width="9.25" style="2"/>
    <col min="24" max="24" width="22.5" style="2" customWidth="1"/>
    <col min="25" max="16384" width="9.25" style="2"/>
  </cols>
  <sheetData>
    <row r="1" spans="1:15" ht="67.5" customHeight="1">
      <c r="A1" s="203" t="s">
        <v>116</v>
      </c>
      <c r="B1" s="204"/>
      <c r="C1" s="204"/>
      <c r="D1" s="204"/>
      <c r="E1" s="204"/>
      <c r="F1" s="205"/>
    </row>
    <row r="2" spans="1:15" ht="77.25" customHeight="1">
      <c r="A2" s="206" t="s">
        <v>0</v>
      </c>
      <c r="B2" s="207"/>
      <c r="C2" s="208" t="s">
        <v>117</v>
      </c>
      <c r="D2" s="208"/>
      <c r="E2" s="208"/>
      <c r="F2" s="209"/>
    </row>
    <row r="3" spans="1:15" ht="39" customHeight="1">
      <c r="A3" s="206" t="s">
        <v>1</v>
      </c>
      <c r="B3" s="207"/>
      <c r="C3" s="210" t="s">
        <v>118</v>
      </c>
      <c r="D3" s="210"/>
      <c r="E3" s="210"/>
      <c r="F3" s="211"/>
    </row>
    <row r="4" spans="1:15" ht="42.75" customHeight="1" thickBot="1">
      <c r="A4" s="199" t="s">
        <v>75</v>
      </c>
      <c r="B4" s="200"/>
      <c r="C4" s="201" t="s">
        <v>119</v>
      </c>
      <c r="D4" s="201"/>
      <c r="E4" s="201"/>
      <c r="F4" s="202"/>
    </row>
    <row r="5" spans="1:15" ht="16.5" customHeight="1" thickBot="1">
      <c r="A5" s="234" t="s">
        <v>102</v>
      </c>
      <c r="B5" s="235"/>
      <c r="C5" s="235"/>
      <c r="D5" s="235"/>
      <c r="E5" s="235"/>
      <c r="F5" s="236"/>
    </row>
    <row r="6" spans="1:15" ht="15.75" thickBot="1">
      <c r="A6" s="11"/>
      <c r="B6" s="222" t="s">
        <v>45</v>
      </c>
      <c r="C6" s="223"/>
      <c r="D6" s="223"/>
      <c r="E6" s="223"/>
      <c r="F6" s="224"/>
    </row>
    <row r="7" spans="1:15" ht="15.75">
      <c r="A7" s="36"/>
      <c r="B7" s="37"/>
      <c r="C7" s="37"/>
      <c r="D7" s="37"/>
      <c r="E7" s="37"/>
      <c r="F7" s="38"/>
    </row>
    <row r="8" spans="1:15" ht="63">
      <c r="A8" s="16" t="s">
        <v>2</v>
      </c>
      <c r="B8" s="7" t="s">
        <v>3</v>
      </c>
      <c r="C8" s="7" t="s">
        <v>4</v>
      </c>
      <c r="D8" s="35" t="s">
        <v>5</v>
      </c>
      <c r="E8" s="7" t="s">
        <v>99</v>
      </c>
      <c r="F8" s="25" t="s">
        <v>100</v>
      </c>
    </row>
    <row r="9" spans="1:15" ht="16.5" thickBot="1">
      <c r="A9" s="32">
        <v>1</v>
      </c>
      <c r="B9" s="33">
        <v>2</v>
      </c>
      <c r="C9" s="33">
        <v>3</v>
      </c>
      <c r="D9" s="40">
        <v>4</v>
      </c>
      <c r="E9" s="41">
        <v>5</v>
      </c>
      <c r="F9" s="34">
        <v>6</v>
      </c>
      <c r="G9" s="9"/>
      <c r="H9" s="9"/>
      <c r="I9" s="9"/>
    </row>
    <row r="10" spans="1:15" ht="16.5" customHeight="1" thickBot="1">
      <c r="A10" s="237" t="s">
        <v>7</v>
      </c>
      <c r="B10" s="238"/>
      <c r="C10" s="238"/>
      <c r="D10" s="238"/>
      <c r="E10" s="238"/>
      <c r="F10" s="239"/>
      <c r="M10" s="129"/>
    </row>
    <row r="11" spans="1:15" ht="21" thickBot="1">
      <c r="A11" s="39" t="s">
        <v>6</v>
      </c>
      <c r="B11" s="240" t="s">
        <v>62</v>
      </c>
      <c r="C11" s="241"/>
      <c r="D11" s="241"/>
      <c r="E11" s="241"/>
      <c r="F11" s="242"/>
      <c r="L11" s="129"/>
    </row>
    <row r="12" spans="1:15" ht="50.25" customHeight="1">
      <c r="A12" s="26" t="s">
        <v>8</v>
      </c>
      <c r="B12" s="27" t="s">
        <v>95</v>
      </c>
      <c r="C12" s="28" t="s">
        <v>9</v>
      </c>
      <c r="D12" s="57"/>
      <c r="E12" s="58"/>
      <c r="F12" s="59"/>
    </row>
    <row r="13" spans="1:15" ht="69.75" customHeight="1">
      <c r="A13" s="17" t="s">
        <v>10</v>
      </c>
      <c r="B13" s="19" t="s">
        <v>94</v>
      </c>
      <c r="C13" s="20" t="s">
        <v>9</v>
      </c>
      <c r="D13" s="57"/>
      <c r="E13" s="58"/>
      <c r="F13" s="59"/>
    </row>
    <row r="14" spans="1:15" ht="56.25" customHeight="1">
      <c r="A14" s="17" t="s">
        <v>11</v>
      </c>
      <c r="B14" s="19" t="s">
        <v>120</v>
      </c>
      <c r="C14" s="20" t="s">
        <v>9</v>
      </c>
      <c r="D14" s="60"/>
      <c r="E14" s="58"/>
      <c r="F14" s="59"/>
      <c r="O14" s="129"/>
    </row>
    <row r="15" spans="1:15" ht="70.5" customHeight="1">
      <c r="A15" s="17" t="s">
        <v>12</v>
      </c>
      <c r="B15" s="19" t="s">
        <v>121</v>
      </c>
      <c r="C15" s="20" t="s">
        <v>9</v>
      </c>
      <c r="D15" s="60"/>
      <c r="E15" s="58"/>
      <c r="F15" s="59"/>
    </row>
    <row r="16" spans="1:15" ht="55.5" customHeight="1">
      <c r="A16" s="17" t="s">
        <v>13</v>
      </c>
      <c r="B16" s="19" t="s">
        <v>63</v>
      </c>
      <c r="C16" s="20" t="s">
        <v>9</v>
      </c>
      <c r="D16" s="60"/>
      <c r="E16" s="58"/>
      <c r="F16" s="59"/>
    </row>
    <row r="17" spans="1:24" ht="76.5" customHeight="1" thickBot="1">
      <c r="A17" s="18" t="s">
        <v>14</v>
      </c>
      <c r="B17" s="22" t="s">
        <v>64</v>
      </c>
      <c r="C17" s="23" t="s">
        <v>9</v>
      </c>
      <c r="D17" s="60"/>
      <c r="E17" s="58"/>
      <c r="F17" s="59"/>
      <c r="N17" s="129"/>
    </row>
    <row r="18" spans="1:24" ht="16.5" thickBot="1">
      <c r="A18" s="243" t="s">
        <v>15</v>
      </c>
      <c r="B18" s="244"/>
      <c r="C18" s="244"/>
      <c r="D18" s="244"/>
      <c r="E18" s="244"/>
      <c r="F18" s="245"/>
    </row>
    <row r="19" spans="1:24" ht="31.5" customHeight="1">
      <c r="A19" s="26" t="s">
        <v>16</v>
      </c>
      <c r="B19" s="19" t="s">
        <v>17</v>
      </c>
      <c r="C19" s="20" t="s">
        <v>9</v>
      </c>
      <c r="D19" s="63">
        <v>500</v>
      </c>
      <c r="E19" s="58"/>
      <c r="F19" s="59">
        <f t="shared" ref="F19" si="0">E19*D19</f>
        <v>0</v>
      </c>
    </row>
    <row r="20" spans="1:24" ht="34.5" customHeight="1">
      <c r="A20" s="26" t="s">
        <v>18</v>
      </c>
      <c r="B20" s="19" t="s">
        <v>124</v>
      </c>
      <c r="C20" s="20" t="s">
        <v>9</v>
      </c>
      <c r="D20" s="63">
        <v>1200</v>
      </c>
      <c r="E20" s="58"/>
      <c r="F20" s="59">
        <f t="shared" ref="F20" si="1">E20*D20</f>
        <v>0</v>
      </c>
    </row>
    <row r="21" spans="1:24" ht="19.5" customHeight="1">
      <c r="A21" s="26" t="s">
        <v>52</v>
      </c>
      <c r="B21" s="14" t="s">
        <v>123</v>
      </c>
      <c r="C21" s="20" t="s">
        <v>9</v>
      </c>
      <c r="D21" s="63">
        <f>SUM(D13)*0.2</f>
        <v>0</v>
      </c>
      <c r="E21" s="58"/>
      <c r="F21" s="59">
        <f t="shared" ref="F21" si="2">E21*D21</f>
        <v>0</v>
      </c>
    </row>
    <row r="22" spans="1:24" ht="24" customHeight="1" thickBot="1">
      <c r="A22" s="26" t="s">
        <v>53</v>
      </c>
      <c r="B22" s="14" t="s">
        <v>122</v>
      </c>
      <c r="C22" s="20" t="s">
        <v>9</v>
      </c>
      <c r="D22" s="63">
        <v>150</v>
      </c>
      <c r="E22" s="58"/>
      <c r="F22" s="59">
        <f t="shared" ref="F22" si="3">E22*D22</f>
        <v>0</v>
      </c>
    </row>
    <row r="23" spans="1:24" ht="23.25" customHeight="1" thickBot="1">
      <c r="A23" s="26" t="s">
        <v>20</v>
      </c>
      <c r="B23" s="19" t="s">
        <v>46</v>
      </c>
      <c r="C23" s="20" t="s">
        <v>9</v>
      </c>
      <c r="D23" s="63">
        <f>0.2*D12</f>
        <v>0</v>
      </c>
      <c r="E23" s="58"/>
      <c r="F23" s="59">
        <f t="shared" ref="F23" si="4">E23*D23</f>
        <v>0</v>
      </c>
      <c r="S23" s="129"/>
      <c r="T23" s="129"/>
      <c r="V23" s="129"/>
      <c r="X23" s="175"/>
    </row>
    <row r="24" spans="1:24" ht="37.5" customHeight="1">
      <c r="A24" s="26" t="s">
        <v>21</v>
      </c>
      <c r="B24" s="21" t="s">
        <v>96</v>
      </c>
      <c r="C24" s="20" t="s">
        <v>19</v>
      </c>
      <c r="D24" s="174">
        <v>398</v>
      </c>
      <c r="E24" s="58"/>
      <c r="F24" s="59">
        <f>E24*D24</f>
        <v>0</v>
      </c>
    </row>
    <row r="25" spans="1:24" ht="36" customHeight="1">
      <c r="A25" s="26" t="s">
        <v>54</v>
      </c>
      <c r="B25" s="19" t="s">
        <v>61</v>
      </c>
      <c r="C25" s="20" t="s">
        <v>19</v>
      </c>
      <c r="D25" s="63">
        <v>1003.17</v>
      </c>
      <c r="E25" s="58"/>
      <c r="F25" s="59">
        <f t="shared" ref="F25:F32" si="5">E25*D25</f>
        <v>0</v>
      </c>
    </row>
    <row r="26" spans="1:24" ht="47.25" customHeight="1">
      <c r="A26" s="26" t="s">
        <v>23</v>
      </c>
      <c r="B26" s="19" t="s">
        <v>44</v>
      </c>
      <c r="C26" s="20" t="s">
        <v>9</v>
      </c>
      <c r="D26" s="63">
        <v>398</v>
      </c>
      <c r="E26" s="58"/>
      <c r="F26" s="59">
        <f t="shared" si="5"/>
        <v>0</v>
      </c>
    </row>
    <row r="27" spans="1:24" ht="51" customHeight="1">
      <c r="A27" s="26" t="s">
        <v>39</v>
      </c>
      <c r="B27" s="24" t="s">
        <v>127</v>
      </c>
      <c r="C27" s="20" t="s">
        <v>9</v>
      </c>
      <c r="D27" s="63">
        <v>235</v>
      </c>
      <c r="E27" s="58"/>
      <c r="F27" s="59">
        <f t="shared" si="5"/>
        <v>0</v>
      </c>
    </row>
    <row r="28" spans="1:24" ht="54" customHeight="1">
      <c r="A28" s="26" t="s">
        <v>40</v>
      </c>
      <c r="B28" s="24" t="s">
        <v>128</v>
      </c>
      <c r="C28" s="20" t="s">
        <v>9</v>
      </c>
      <c r="D28" s="63">
        <v>2500</v>
      </c>
      <c r="E28" s="58"/>
      <c r="F28" s="59">
        <f t="shared" si="5"/>
        <v>0</v>
      </c>
    </row>
    <row r="29" spans="1:24" ht="53.25" customHeight="1">
      <c r="A29" s="26" t="s">
        <v>41</v>
      </c>
      <c r="B29" s="24" t="s">
        <v>129</v>
      </c>
      <c r="C29" s="20" t="s">
        <v>9</v>
      </c>
      <c r="D29" s="63">
        <v>677.06</v>
      </c>
      <c r="E29" s="58"/>
      <c r="F29" s="59">
        <f t="shared" si="5"/>
        <v>0</v>
      </c>
    </row>
    <row r="30" spans="1:24" ht="50.25" customHeight="1">
      <c r="A30" s="26" t="s">
        <v>42</v>
      </c>
      <c r="B30" s="24" t="s">
        <v>130</v>
      </c>
      <c r="C30" s="20" t="s">
        <v>9</v>
      </c>
      <c r="D30" s="71">
        <v>228.09</v>
      </c>
      <c r="E30" s="58"/>
      <c r="F30" s="59">
        <f t="shared" si="5"/>
        <v>0</v>
      </c>
    </row>
    <row r="31" spans="1:24" ht="18">
      <c r="A31" s="26" t="s">
        <v>86</v>
      </c>
      <c r="B31" s="19" t="s">
        <v>85</v>
      </c>
      <c r="C31" s="12" t="s">
        <v>60</v>
      </c>
      <c r="D31" s="174">
        <f>SUM(D27+D28+D29+D30)</f>
        <v>3640.15</v>
      </c>
      <c r="E31" s="58"/>
      <c r="F31" s="59">
        <f t="shared" si="5"/>
        <v>0</v>
      </c>
    </row>
    <row r="32" spans="1:24" ht="34.5" customHeight="1" thickBot="1">
      <c r="A32" s="26" t="s">
        <v>87</v>
      </c>
      <c r="B32" s="22" t="s">
        <v>24</v>
      </c>
      <c r="C32" s="23" t="s">
        <v>25</v>
      </c>
      <c r="D32" s="71">
        <v>30</v>
      </c>
      <c r="E32" s="58"/>
      <c r="F32" s="59">
        <f t="shared" si="5"/>
        <v>0</v>
      </c>
    </row>
    <row r="33" spans="1:21" ht="16.5" thickBot="1">
      <c r="A33" s="237" t="s">
        <v>27</v>
      </c>
      <c r="B33" s="238"/>
      <c r="C33" s="238"/>
      <c r="D33" s="238"/>
      <c r="E33" s="238"/>
      <c r="F33" s="239"/>
    </row>
    <row r="34" spans="1:21" ht="16.5" customHeight="1" thickBot="1">
      <c r="A34" s="42" t="s">
        <v>26</v>
      </c>
      <c r="B34" s="240" t="s">
        <v>65</v>
      </c>
      <c r="C34" s="241"/>
      <c r="D34" s="241"/>
      <c r="E34" s="241"/>
      <c r="F34" s="242"/>
    </row>
    <row r="35" spans="1:21" ht="45">
      <c r="A35" s="17" t="s">
        <v>28</v>
      </c>
      <c r="B35" s="19" t="s">
        <v>555</v>
      </c>
      <c r="C35" s="20" t="s">
        <v>9</v>
      </c>
      <c r="D35" s="63">
        <v>228.09</v>
      </c>
      <c r="E35" s="58"/>
      <c r="F35" s="59">
        <f t="shared" ref="F35:F36" si="6">E35*D35</f>
        <v>0</v>
      </c>
    </row>
    <row r="36" spans="1:21" ht="60.75" thickBot="1">
      <c r="A36" s="17" t="s">
        <v>29</v>
      </c>
      <c r="B36" s="22" t="s">
        <v>556</v>
      </c>
      <c r="C36" s="23" t="s">
        <v>9</v>
      </c>
      <c r="D36" s="71">
        <v>228.09</v>
      </c>
      <c r="E36" s="170"/>
      <c r="F36" s="171">
        <f t="shared" si="6"/>
        <v>0</v>
      </c>
    </row>
    <row r="37" spans="1:21" ht="16.5" thickBot="1">
      <c r="A37" s="243" t="s">
        <v>66</v>
      </c>
      <c r="B37" s="244"/>
      <c r="C37" s="244"/>
      <c r="D37" s="244"/>
      <c r="E37" s="244"/>
      <c r="F37" s="245"/>
    </row>
    <row r="38" spans="1:21" ht="16.5" customHeight="1">
      <c r="A38" s="26" t="s">
        <v>108</v>
      </c>
      <c r="B38" s="27" t="s">
        <v>125</v>
      </c>
      <c r="C38" s="28" t="s">
        <v>9</v>
      </c>
      <c r="D38" s="69">
        <v>220</v>
      </c>
      <c r="E38" s="70"/>
      <c r="F38" s="59">
        <f t="shared" ref="F38:F40" si="7">E38*D38</f>
        <v>0</v>
      </c>
    </row>
    <row r="39" spans="1:21" ht="15">
      <c r="A39" s="26" t="s">
        <v>557</v>
      </c>
      <c r="B39" s="19" t="s">
        <v>126</v>
      </c>
      <c r="C39" s="20" t="s">
        <v>9</v>
      </c>
      <c r="D39" s="63">
        <v>50</v>
      </c>
      <c r="E39" s="173"/>
      <c r="F39" s="59">
        <f t="shared" si="7"/>
        <v>0</v>
      </c>
      <c r="G39" s="6" t="e">
        <f>#REF!+#REF!+#REF!</f>
        <v>#REF!</v>
      </c>
    </row>
    <row r="40" spans="1:21" ht="30.75" thickBot="1">
      <c r="A40" s="26" t="s">
        <v>30</v>
      </c>
      <c r="B40" s="22" t="s">
        <v>24</v>
      </c>
      <c r="C40" s="23" t="s">
        <v>25</v>
      </c>
      <c r="D40" s="71">
        <v>25</v>
      </c>
      <c r="E40" s="65"/>
      <c r="F40" s="59">
        <f t="shared" si="7"/>
        <v>0</v>
      </c>
    </row>
    <row r="41" spans="1:21" ht="15.75">
      <c r="A41" s="257" t="s">
        <v>67</v>
      </c>
      <c r="B41" s="258"/>
      <c r="C41" s="258"/>
      <c r="D41" s="258"/>
      <c r="E41" s="258"/>
      <c r="F41" s="259"/>
    </row>
    <row r="42" spans="1:21" ht="15.75" customHeight="1" thickBot="1">
      <c r="A42" s="29" t="s">
        <v>31</v>
      </c>
      <c r="B42" s="73" t="s">
        <v>68</v>
      </c>
      <c r="C42" s="30"/>
      <c r="D42" s="30"/>
      <c r="E42" s="30"/>
      <c r="F42" s="31"/>
    </row>
    <row r="43" spans="1:21" ht="90.75" thickBot="1">
      <c r="A43" s="26" t="s">
        <v>32</v>
      </c>
      <c r="B43" s="22" t="s">
        <v>152</v>
      </c>
      <c r="C43" s="23" t="s">
        <v>9</v>
      </c>
      <c r="D43" s="71">
        <v>1730.06</v>
      </c>
      <c r="E43" s="170"/>
      <c r="F43" s="59">
        <f t="shared" ref="F43" si="8">E43*D43</f>
        <v>0</v>
      </c>
    </row>
    <row r="44" spans="1:21" ht="16.5" thickBot="1">
      <c r="A44" s="243" t="s">
        <v>34</v>
      </c>
      <c r="B44" s="244"/>
      <c r="C44" s="244"/>
      <c r="D44" s="244"/>
      <c r="E44" s="244"/>
      <c r="F44" s="245"/>
    </row>
    <row r="45" spans="1:21" ht="16.5" customHeight="1" thickBot="1">
      <c r="A45" s="240" t="s">
        <v>142</v>
      </c>
      <c r="B45" s="241"/>
      <c r="C45" s="241"/>
      <c r="D45" s="241"/>
      <c r="E45" s="241"/>
      <c r="F45" s="242"/>
    </row>
    <row r="46" spans="1:21" ht="16.5" customHeight="1">
      <c r="A46" s="26" t="s">
        <v>33</v>
      </c>
      <c r="B46" s="27" t="s">
        <v>131</v>
      </c>
      <c r="C46" s="28" t="s">
        <v>22</v>
      </c>
      <c r="D46" s="57">
        <v>199</v>
      </c>
      <c r="E46" s="58"/>
      <c r="F46" s="59">
        <f>E46*D46</f>
        <v>0</v>
      </c>
      <c r="U46" s="129"/>
    </row>
    <row r="47" spans="1:21" ht="30">
      <c r="A47" s="26" t="s">
        <v>35</v>
      </c>
      <c r="B47" s="19" t="s">
        <v>132</v>
      </c>
      <c r="C47" s="28" t="s">
        <v>111</v>
      </c>
      <c r="D47" s="60">
        <v>4000</v>
      </c>
      <c r="E47" s="58"/>
      <c r="F47" s="59"/>
    </row>
    <row r="48" spans="1:21" ht="15">
      <c r="A48" s="26" t="s">
        <v>153</v>
      </c>
      <c r="B48" s="19" t="s">
        <v>133</v>
      </c>
      <c r="C48" s="28" t="s">
        <v>111</v>
      </c>
      <c r="D48" s="60">
        <v>1200</v>
      </c>
      <c r="E48" s="58"/>
      <c r="F48" s="59">
        <f t="shared" ref="F48:F52" si="9">E48*D48</f>
        <v>0</v>
      </c>
    </row>
    <row r="49" spans="1:12" ht="30">
      <c r="A49" s="26" t="s">
        <v>36</v>
      </c>
      <c r="B49" s="22" t="s">
        <v>134</v>
      </c>
      <c r="C49" s="20" t="s">
        <v>22</v>
      </c>
      <c r="D49" s="60">
        <v>20</v>
      </c>
      <c r="E49" s="58"/>
      <c r="F49" s="59">
        <f t="shared" si="9"/>
        <v>0</v>
      </c>
    </row>
    <row r="50" spans="1:12" ht="30">
      <c r="A50" s="26" t="s">
        <v>47</v>
      </c>
      <c r="B50" s="19" t="s">
        <v>558</v>
      </c>
      <c r="C50" s="20" t="s">
        <v>9</v>
      </c>
      <c r="D50" s="60">
        <v>2191.33</v>
      </c>
      <c r="E50" s="58"/>
      <c r="F50" s="59">
        <f t="shared" si="9"/>
        <v>0</v>
      </c>
    </row>
    <row r="51" spans="1:12" ht="31.5" customHeight="1">
      <c r="A51" s="26" t="s">
        <v>37</v>
      </c>
      <c r="B51" s="19" t="s">
        <v>135</v>
      </c>
      <c r="C51" s="20" t="s">
        <v>9</v>
      </c>
      <c r="D51" s="60">
        <f>SUM(20*D50)/100</f>
        <v>438.26599999999996</v>
      </c>
      <c r="E51" s="58"/>
      <c r="F51" s="59">
        <f t="shared" si="9"/>
        <v>0</v>
      </c>
    </row>
    <row r="52" spans="1:12" ht="36.75" customHeight="1">
      <c r="A52" s="26" t="s">
        <v>48</v>
      </c>
      <c r="B52" s="19" t="s">
        <v>136</v>
      </c>
      <c r="C52" s="20" t="s">
        <v>9</v>
      </c>
      <c r="D52" s="61">
        <v>248.74</v>
      </c>
      <c r="E52" s="61"/>
      <c r="F52" s="62">
        <f t="shared" si="9"/>
        <v>0</v>
      </c>
    </row>
    <row r="53" spans="1:12" ht="30">
      <c r="A53" s="26" t="s">
        <v>82</v>
      </c>
      <c r="B53" s="19" t="s">
        <v>137</v>
      </c>
      <c r="C53" s="20" t="s">
        <v>19</v>
      </c>
      <c r="D53" s="61">
        <v>15</v>
      </c>
      <c r="E53" s="61"/>
      <c r="F53" s="62">
        <f>E53*D53</f>
        <v>0</v>
      </c>
    </row>
    <row r="54" spans="1:12" ht="33" customHeight="1">
      <c r="A54" s="26" t="s">
        <v>83</v>
      </c>
      <c r="B54" s="19" t="s">
        <v>138</v>
      </c>
      <c r="C54" s="20" t="s">
        <v>19</v>
      </c>
      <c r="D54" s="60">
        <v>10</v>
      </c>
      <c r="E54" s="58"/>
      <c r="F54" s="59">
        <f t="shared" ref="F54:F57" si="10">E54*D54</f>
        <v>0</v>
      </c>
    </row>
    <row r="55" spans="1:12" ht="30">
      <c r="A55" s="26" t="s">
        <v>84</v>
      </c>
      <c r="B55" s="14" t="s">
        <v>139</v>
      </c>
      <c r="C55" s="20" t="s">
        <v>19</v>
      </c>
      <c r="D55" s="60">
        <v>433.37</v>
      </c>
      <c r="E55" s="58"/>
      <c r="F55" s="59">
        <f t="shared" si="10"/>
        <v>0</v>
      </c>
    </row>
    <row r="56" spans="1:12" ht="15">
      <c r="A56" s="26" t="s">
        <v>88</v>
      </c>
      <c r="B56" s="14" t="s">
        <v>140</v>
      </c>
      <c r="C56" s="23" t="s">
        <v>25</v>
      </c>
      <c r="D56" s="63">
        <v>20</v>
      </c>
      <c r="E56" s="58"/>
      <c r="F56" s="59">
        <f t="shared" si="10"/>
        <v>0</v>
      </c>
    </row>
    <row r="57" spans="1:12" ht="15.75" thickBot="1">
      <c r="A57" s="26" t="s">
        <v>89</v>
      </c>
      <c r="B57" s="64" t="s">
        <v>141</v>
      </c>
      <c r="C57" s="23" t="s">
        <v>25</v>
      </c>
      <c r="D57" s="65">
        <v>20</v>
      </c>
      <c r="E57" s="66"/>
      <c r="F57" s="67">
        <f t="shared" si="10"/>
        <v>0</v>
      </c>
    </row>
    <row r="58" spans="1:12" ht="16.5" thickBot="1">
      <c r="A58" s="240" t="s">
        <v>151</v>
      </c>
      <c r="B58" s="241"/>
      <c r="C58" s="241"/>
      <c r="D58" s="241"/>
      <c r="E58" s="241"/>
      <c r="F58" s="242"/>
    </row>
    <row r="59" spans="1:12" ht="45">
      <c r="A59" s="26" t="s">
        <v>90</v>
      </c>
      <c r="B59" s="68" t="s">
        <v>163</v>
      </c>
      <c r="C59" s="28" t="s">
        <v>9</v>
      </c>
      <c r="D59" s="80">
        <v>28.67</v>
      </c>
      <c r="E59" s="169"/>
      <c r="F59" s="59">
        <f t="shared" ref="F59" si="11">E59*D59</f>
        <v>0</v>
      </c>
    </row>
    <row r="60" spans="1:12" ht="30">
      <c r="A60" s="26" t="s">
        <v>154</v>
      </c>
      <c r="B60" s="68" t="s">
        <v>143</v>
      </c>
      <c r="C60" s="28" t="s">
        <v>9</v>
      </c>
      <c r="D60" s="60">
        <v>2191.33</v>
      </c>
      <c r="E60" s="70"/>
      <c r="F60" s="59">
        <f t="shared" ref="F60:F69" si="12">E60*D60</f>
        <v>0</v>
      </c>
    </row>
    <row r="61" spans="1:12" ht="30">
      <c r="A61" s="26" t="s">
        <v>155</v>
      </c>
      <c r="B61" s="68" t="s">
        <v>144</v>
      </c>
      <c r="C61" s="20" t="s">
        <v>19</v>
      </c>
      <c r="D61" s="69">
        <v>497.48</v>
      </c>
      <c r="E61" s="70"/>
      <c r="F61" s="59">
        <f t="shared" si="12"/>
        <v>0</v>
      </c>
    </row>
    <row r="62" spans="1:12" ht="30">
      <c r="A62" s="26" t="s">
        <v>156</v>
      </c>
      <c r="B62" s="68" t="s">
        <v>560</v>
      </c>
      <c r="C62" s="28" t="s">
        <v>9</v>
      </c>
      <c r="D62" s="60">
        <v>2191.33</v>
      </c>
      <c r="E62" s="58"/>
      <c r="F62" s="59">
        <f t="shared" si="12"/>
        <v>0</v>
      </c>
    </row>
    <row r="63" spans="1:12" ht="45.75" customHeight="1">
      <c r="A63" s="26" t="s">
        <v>157</v>
      </c>
      <c r="B63" s="27" t="s">
        <v>559</v>
      </c>
      <c r="C63" s="28" t="s">
        <v>9</v>
      </c>
      <c r="D63" s="60">
        <v>2191.33</v>
      </c>
      <c r="E63" s="70"/>
      <c r="F63" s="59">
        <f t="shared" si="12"/>
        <v>0</v>
      </c>
    </row>
    <row r="64" spans="1:12" ht="30">
      <c r="A64" s="26" t="s">
        <v>158</v>
      </c>
      <c r="B64" s="19" t="s">
        <v>145</v>
      </c>
      <c r="C64" s="20" t="s">
        <v>9</v>
      </c>
      <c r="D64" s="60">
        <v>2191.33</v>
      </c>
      <c r="E64" s="58"/>
      <c r="F64" s="59">
        <f t="shared" si="12"/>
        <v>0</v>
      </c>
      <c r="L64" s="176"/>
    </row>
    <row r="65" spans="1:11" ht="30">
      <c r="A65" s="26" t="s">
        <v>159</v>
      </c>
      <c r="B65" s="19" t="s">
        <v>146</v>
      </c>
      <c r="C65" s="20" t="s">
        <v>22</v>
      </c>
      <c r="D65" s="71">
        <v>20</v>
      </c>
      <c r="E65" s="70"/>
      <c r="F65" s="59">
        <f t="shared" si="12"/>
        <v>0</v>
      </c>
    </row>
    <row r="66" spans="1:11" ht="30">
      <c r="A66" s="26" t="s">
        <v>160</v>
      </c>
      <c r="B66" s="22" t="s">
        <v>147</v>
      </c>
      <c r="C66" s="20" t="s">
        <v>9</v>
      </c>
      <c r="D66" s="71">
        <f>SUM(D51)</f>
        <v>438.26599999999996</v>
      </c>
      <c r="E66" s="70"/>
      <c r="F66" s="59">
        <f t="shared" si="12"/>
        <v>0</v>
      </c>
    </row>
    <row r="67" spans="1:11" ht="15">
      <c r="A67" s="26" t="s">
        <v>161</v>
      </c>
      <c r="B67" s="22" t="s">
        <v>148</v>
      </c>
      <c r="C67" s="20" t="s">
        <v>19</v>
      </c>
      <c r="D67" s="71">
        <v>15</v>
      </c>
      <c r="E67" s="70"/>
      <c r="F67" s="59">
        <f t="shared" si="12"/>
        <v>0</v>
      </c>
    </row>
    <row r="68" spans="1:11" ht="31.5" customHeight="1">
      <c r="A68" s="26" t="s">
        <v>162</v>
      </c>
      <c r="B68" s="22" t="s">
        <v>149</v>
      </c>
      <c r="C68" s="20" t="s">
        <v>19</v>
      </c>
      <c r="D68" s="71">
        <v>10</v>
      </c>
      <c r="E68" s="70"/>
      <c r="F68" s="59">
        <f t="shared" si="12"/>
        <v>0</v>
      </c>
    </row>
    <row r="69" spans="1:11" ht="15.75" thickBot="1">
      <c r="A69" s="26" t="s">
        <v>403</v>
      </c>
      <c r="B69" s="22" t="s">
        <v>150</v>
      </c>
      <c r="C69" s="23" t="s">
        <v>25</v>
      </c>
      <c r="D69" s="71">
        <v>10</v>
      </c>
      <c r="E69" s="70"/>
      <c r="F69" s="59">
        <f t="shared" si="12"/>
        <v>0</v>
      </c>
    </row>
    <row r="70" spans="1:11" ht="16.5" thickBot="1">
      <c r="A70" s="237" t="s">
        <v>69</v>
      </c>
      <c r="B70" s="238"/>
      <c r="C70" s="238"/>
      <c r="D70" s="238"/>
      <c r="E70" s="238"/>
      <c r="F70" s="239"/>
    </row>
    <row r="71" spans="1:11" ht="16.5" thickBot="1">
      <c r="A71" s="39" t="s">
        <v>49</v>
      </c>
      <c r="B71" s="246" t="s">
        <v>70</v>
      </c>
      <c r="C71" s="246"/>
      <c r="D71" s="246"/>
      <c r="E71" s="246"/>
      <c r="F71" s="247"/>
    </row>
    <row r="72" spans="1:11" ht="15">
      <c r="A72" s="26" t="s">
        <v>50</v>
      </c>
      <c r="B72" s="27" t="s">
        <v>43</v>
      </c>
      <c r="C72" s="28" t="s">
        <v>9</v>
      </c>
      <c r="D72" s="172">
        <v>1015.69</v>
      </c>
      <c r="E72" s="169"/>
      <c r="F72" s="59">
        <f t="shared" ref="F72:F76" si="13">E72*D72</f>
        <v>0</v>
      </c>
    </row>
    <row r="73" spans="1:11" ht="15">
      <c r="A73" s="26" t="s">
        <v>51</v>
      </c>
      <c r="B73" s="19" t="s">
        <v>71</v>
      </c>
      <c r="C73" s="20" t="s">
        <v>9</v>
      </c>
      <c r="D73" s="63">
        <v>476.32</v>
      </c>
      <c r="E73" s="169"/>
      <c r="F73" s="59">
        <f t="shared" si="13"/>
        <v>0</v>
      </c>
    </row>
    <row r="74" spans="1:11" ht="75">
      <c r="A74" s="26" t="s">
        <v>55</v>
      </c>
      <c r="B74" s="19" t="s">
        <v>164</v>
      </c>
      <c r="C74" s="20" t="s">
        <v>9</v>
      </c>
      <c r="D74" s="63">
        <v>1217.28</v>
      </c>
      <c r="E74" s="169"/>
      <c r="F74" s="59">
        <f t="shared" si="13"/>
        <v>0</v>
      </c>
    </row>
    <row r="75" spans="1:11" ht="60">
      <c r="A75" s="26" t="s">
        <v>56</v>
      </c>
      <c r="B75" s="19" t="s">
        <v>93</v>
      </c>
      <c r="C75" s="20" t="s">
        <v>9</v>
      </c>
      <c r="D75" s="63">
        <v>12.8</v>
      </c>
      <c r="E75" s="169"/>
      <c r="F75" s="59">
        <f t="shared" si="13"/>
        <v>0</v>
      </c>
    </row>
    <row r="76" spans="1:11" ht="60.75" thickBot="1">
      <c r="A76" s="26" t="s">
        <v>57</v>
      </c>
      <c r="B76" s="22" t="s">
        <v>114</v>
      </c>
      <c r="C76" s="23" t="s">
        <v>9</v>
      </c>
      <c r="D76" s="71">
        <v>248.82</v>
      </c>
      <c r="E76" s="169"/>
      <c r="F76" s="59">
        <f t="shared" si="13"/>
        <v>0</v>
      </c>
      <c r="K76" s="6"/>
    </row>
    <row r="77" spans="1:11" ht="16.5" thickBot="1">
      <c r="A77" s="243" t="s">
        <v>72</v>
      </c>
      <c r="B77" s="244"/>
      <c r="C77" s="244"/>
      <c r="D77" s="244"/>
      <c r="E77" s="244"/>
      <c r="F77" s="245"/>
    </row>
    <row r="78" spans="1:11" ht="45">
      <c r="A78" s="26" t="s">
        <v>58</v>
      </c>
      <c r="B78" s="27" t="s">
        <v>165</v>
      </c>
      <c r="C78" s="28" t="s">
        <v>9</v>
      </c>
      <c r="D78" s="57">
        <v>359.04</v>
      </c>
      <c r="E78" s="58"/>
      <c r="F78" s="59">
        <f t="shared" ref="F78:F80" si="14">E78*D78</f>
        <v>0</v>
      </c>
    </row>
    <row r="79" spans="1:11" ht="30">
      <c r="A79" s="26" t="s">
        <v>59</v>
      </c>
      <c r="B79" s="19" t="s">
        <v>115</v>
      </c>
      <c r="C79" s="20" t="s">
        <v>19</v>
      </c>
      <c r="D79" s="60">
        <v>675</v>
      </c>
      <c r="E79" s="58"/>
      <c r="F79" s="59">
        <f t="shared" si="14"/>
        <v>0</v>
      </c>
    </row>
    <row r="80" spans="1:11" ht="30.75" thickBot="1">
      <c r="A80" s="26" t="s">
        <v>169</v>
      </c>
      <c r="B80" s="22" t="s">
        <v>38</v>
      </c>
      <c r="C80" s="23" t="s">
        <v>25</v>
      </c>
      <c r="D80" s="76">
        <v>50</v>
      </c>
      <c r="E80" s="58"/>
      <c r="F80" s="59">
        <f t="shared" si="14"/>
        <v>0</v>
      </c>
    </row>
    <row r="81" spans="1:14" ht="16.5" thickBot="1">
      <c r="A81" s="248" t="s">
        <v>166</v>
      </c>
      <c r="B81" s="249"/>
      <c r="C81" s="249"/>
      <c r="D81" s="249"/>
      <c r="E81" s="249"/>
      <c r="F81" s="250"/>
      <c r="G81" s="2">
        <v>319.12</v>
      </c>
      <c r="H81" s="2">
        <v>321.75</v>
      </c>
      <c r="I81" s="2">
        <v>411.82</v>
      </c>
    </row>
    <row r="82" spans="1:14" ht="16.5" thickBot="1">
      <c r="A82" s="240" t="s">
        <v>167</v>
      </c>
      <c r="B82" s="241"/>
      <c r="C82" s="241"/>
      <c r="D82" s="241"/>
      <c r="E82" s="241"/>
      <c r="F82" s="242"/>
    </row>
    <row r="83" spans="1:14" ht="30">
      <c r="A83" s="26" t="s">
        <v>76</v>
      </c>
      <c r="B83" s="14" t="s">
        <v>543</v>
      </c>
      <c r="C83" s="20" t="s">
        <v>19</v>
      </c>
      <c r="D83" s="79">
        <v>492</v>
      </c>
      <c r="E83" s="58"/>
      <c r="F83" s="59">
        <f t="shared" ref="F83:F85" si="15">E83*D83</f>
        <v>0</v>
      </c>
    </row>
    <row r="84" spans="1:14" ht="15">
      <c r="A84" s="26" t="s">
        <v>77</v>
      </c>
      <c r="B84" s="14" t="s">
        <v>481</v>
      </c>
      <c r="C84" s="28" t="s">
        <v>22</v>
      </c>
      <c r="D84" s="79">
        <v>123</v>
      </c>
      <c r="E84" s="58"/>
      <c r="F84" s="59">
        <f t="shared" si="15"/>
        <v>0</v>
      </c>
    </row>
    <row r="85" spans="1:14" ht="30">
      <c r="A85" s="26" t="s">
        <v>78</v>
      </c>
      <c r="B85" s="14" t="s">
        <v>206</v>
      </c>
      <c r="C85" s="28" t="s">
        <v>9</v>
      </c>
      <c r="D85" s="79">
        <v>4245</v>
      </c>
      <c r="E85" s="58"/>
      <c r="F85" s="59">
        <f t="shared" si="15"/>
        <v>0</v>
      </c>
    </row>
    <row r="86" spans="1:14" ht="30">
      <c r="A86" s="26" t="s">
        <v>79</v>
      </c>
      <c r="B86" s="14" t="s">
        <v>561</v>
      </c>
      <c r="C86" s="28" t="s">
        <v>9</v>
      </c>
      <c r="D86" s="79">
        <v>4951.9799999999996</v>
      </c>
      <c r="E86" s="58"/>
      <c r="F86" s="59">
        <f t="shared" ref="F86" si="16">E86*D86</f>
        <v>0</v>
      </c>
    </row>
    <row r="87" spans="1:14" ht="15">
      <c r="A87" s="26" t="s">
        <v>80</v>
      </c>
      <c r="B87" s="14" t="s">
        <v>170</v>
      </c>
      <c r="C87" s="28" t="s">
        <v>9</v>
      </c>
      <c r="D87" s="79">
        <v>4487.04</v>
      </c>
      <c r="E87" s="58"/>
      <c r="F87" s="59">
        <f t="shared" ref="F87" si="17">E87*D87</f>
        <v>0</v>
      </c>
    </row>
    <row r="88" spans="1:14" ht="15">
      <c r="A88" s="26" t="s">
        <v>81</v>
      </c>
      <c r="B88" s="14" t="s">
        <v>171</v>
      </c>
      <c r="C88" s="28" t="s">
        <v>9</v>
      </c>
      <c r="D88" s="79">
        <v>745.85</v>
      </c>
      <c r="E88" s="58"/>
      <c r="F88" s="59">
        <f t="shared" ref="F88" si="18">E88*D88</f>
        <v>0</v>
      </c>
    </row>
    <row r="89" spans="1:14" ht="30">
      <c r="A89" s="26" t="s">
        <v>172</v>
      </c>
      <c r="B89" s="14" t="s">
        <v>562</v>
      </c>
      <c r="C89" s="28" t="s">
        <v>9</v>
      </c>
      <c r="D89" s="79">
        <v>2652.44</v>
      </c>
      <c r="E89" s="58"/>
      <c r="F89" s="59">
        <f t="shared" ref="F89" si="19">E89*D89</f>
        <v>0</v>
      </c>
    </row>
    <row r="90" spans="1:14" ht="45">
      <c r="A90" s="26" t="s">
        <v>173</v>
      </c>
      <c r="B90" s="14" t="s">
        <v>193</v>
      </c>
      <c r="C90" s="28" t="s">
        <v>22</v>
      </c>
      <c r="D90" s="79">
        <v>471</v>
      </c>
      <c r="E90" s="58"/>
      <c r="F90" s="59">
        <f t="shared" ref="F90:F91" si="20">E90*D90</f>
        <v>0</v>
      </c>
    </row>
    <row r="91" spans="1:14" ht="30">
      <c r="A91" s="26" t="s">
        <v>186</v>
      </c>
      <c r="B91" s="14" t="s">
        <v>185</v>
      </c>
      <c r="C91" s="28" t="s">
        <v>22</v>
      </c>
      <c r="D91" s="79">
        <v>213</v>
      </c>
      <c r="E91" s="58"/>
      <c r="F91" s="59">
        <f t="shared" si="20"/>
        <v>0</v>
      </c>
    </row>
    <row r="92" spans="1:14" ht="30">
      <c r="A92" s="26" t="s">
        <v>174</v>
      </c>
      <c r="B92" s="14" t="s">
        <v>194</v>
      </c>
      <c r="C92" s="20" t="s">
        <v>19</v>
      </c>
      <c r="D92" s="79">
        <v>572</v>
      </c>
      <c r="E92" s="58"/>
      <c r="F92" s="59">
        <f t="shared" ref="F92" si="21">E92*D92</f>
        <v>0</v>
      </c>
      <c r="L92" s="9"/>
      <c r="N92" s="9"/>
    </row>
    <row r="93" spans="1:14" ht="30">
      <c r="A93" s="26" t="s">
        <v>175</v>
      </c>
      <c r="B93" s="14" t="s">
        <v>192</v>
      </c>
      <c r="C93" s="28" t="s">
        <v>22</v>
      </c>
      <c r="D93" s="79">
        <f>SUM(D106+D107)</f>
        <v>0</v>
      </c>
      <c r="E93" s="58"/>
      <c r="F93" s="59">
        <f t="shared" ref="F93:F96" si="22">E93*D93</f>
        <v>0</v>
      </c>
    </row>
    <row r="94" spans="1:14" ht="15">
      <c r="A94" s="26" t="s">
        <v>176</v>
      </c>
      <c r="B94" s="14" t="s">
        <v>486</v>
      </c>
      <c r="C94" s="28" t="s">
        <v>9</v>
      </c>
      <c r="D94" s="79">
        <v>575</v>
      </c>
      <c r="E94" s="58"/>
      <c r="F94" s="59">
        <f t="shared" si="22"/>
        <v>0</v>
      </c>
    </row>
    <row r="95" spans="1:14" ht="15">
      <c r="A95" s="26" t="s">
        <v>177</v>
      </c>
      <c r="B95" s="14" t="s">
        <v>487</v>
      </c>
      <c r="C95" s="28" t="s">
        <v>9</v>
      </c>
      <c r="D95" s="79">
        <v>575</v>
      </c>
      <c r="E95" s="58"/>
      <c r="F95" s="59">
        <f t="shared" si="22"/>
        <v>0</v>
      </c>
    </row>
    <row r="96" spans="1:14" ht="30">
      <c r="A96" s="26" t="s">
        <v>178</v>
      </c>
      <c r="B96" s="14" t="s">
        <v>563</v>
      </c>
      <c r="C96" s="28" t="s">
        <v>9</v>
      </c>
      <c r="D96" s="79">
        <v>35</v>
      </c>
      <c r="E96" s="58"/>
      <c r="F96" s="59">
        <f t="shared" si="22"/>
        <v>0</v>
      </c>
    </row>
    <row r="97" spans="1:14" ht="15">
      <c r="A97" s="26" t="s">
        <v>179</v>
      </c>
      <c r="B97" s="14" t="s">
        <v>197</v>
      </c>
      <c r="C97" s="20" t="s">
        <v>19</v>
      </c>
      <c r="D97" s="79">
        <v>3646.78</v>
      </c>
      <c r="E97" s="58"/>
      <c r="F97" s="59">
        <f t="shared" ref="F97:F98" si="23">E97*D97</f>
        <v>0</v>
      </c>
    </row>
    <row r="98" spans="1:14" ht="30.75" thickBot="1">
      <c r="A98" s="26" t="s">
        <v>180</v>
      </c>
      <c r="B98" s="22" t="s">
        <v>38</v>
      </c>
      <c r="C98" s="23" t="s">
        <v>25</v>
      </c>
      <c r="D98" s="79">
        <v>200</v>
      </c>
      <c r="E98" s="58"/>
      <c r="F98" s="59">
        <f t="shared" si="23"/>
        <v>0</v>
      </c>
    </row>
    <row r="99" spans="1:14" ht="16.5" thickBot="1">
      <c r="A99" s="240" t="s">
        <v>168</v>
      </c>
      <c r="B99" s="241"/>
      <c r="C99" s="241"/>
      <c r="D99" s="241"/>
      <c r="E99" s="241"/>
      <c r="F99" s="242"/>
    </row>
    <row r="100" spans="1:14" ht="45">
      <c r="A100" s="26" t="s">
        <v>180</v>
      </c>
      <c r="B100" s="14" t="s">
        <v>544</v>
      </c>
      <c r="C100" s="20" t="s">
        <v>19</v>
      </c>
      <c r="D100" s="79">
        <v>14.76</v>
      </c>
      <c r="E100" s="58"/>
      <c r="F100" s="59">
        <f t="shared" ref="F100" si="24">E100*D100</f>
        <v>0</v>
      </c>
    </row>
    <row r="101" spans="1:14" ht="30">
      <c r="A101" s="26" t="s">
        <v>181</v>
      </c>
      <c r="B101" s="68" t="s">
        <v>482</v>
      </c>
      <c r="C101" s="28" t="s">
        <v>9</v>
      </c>
      <c r="D101" s="79">
        <v>4245</v>
      </c>
      <c r="E101" s="58"/>
      <c r="F101" s="59">
        <f t="shared" ref="F101:F102" si="25">E101*D101</f>
        <v>0</v>
      </c>
    </row>
    <row r="102" spans="1:14" ht="15">
      <c r="A102" s="26" t="s">
        <v>182</v>
      </c>
      <c r="B102" s="14" t="s">
        <v>183</v>
      </c>
      <c r="C102" s="28" t="s">
        <v>9</v>
      </c>
      <c r="D102" s="79">
        <v>4487.04</v>
      </c>
      <c r="E102" s="58"/>
      <c r="F102" s="59">
        <f t="shared" si="25"/>
        <v>0</v>
      </c>
      <c r="L102" s="9"/>
      <c r="N102" s="9"/>
    </row>
    <row r="103" spans="1:14" ht="15">
      <c r="A103" s="26" t="s">
        <v>187</v>
      </c>
      <c r="B103" s="14" t="s">
        <v>191</v>
      </c>
      <c r="C103" s="28" t="s">
        <v>9</v>
      </c>
      <c r="D103" s="79">
        <v>745.85</v>
      </c>
      <c r="E103" s="58"/>
      <c r="F103" s="59">
        <f t="shared" ref="F103" si="26">E103*D103</f>
        <v>0</v>
      </c>
    </row>
    <row r="104" spans="1:14" ht="30">
      <c r="A104" s="26" t="s">
        <v>188</v>
      </c>
      <c r="B104" s="14" t="s">
        <v>184</v>
      </c>
      <c r="C104" s="28" t="s">
        <v>9</v>
      </c>
      <c r="D104" s="79">
        <v>1718.95</v>
      </c>
      <c r="E104" s="58"/>
      <c r="F104" s="59">
        <f t="shared" ref="F104" si="27">E104*D104</f>
        <v>0</v>
      </c>
    </row>
    <row r="105" spans="1:14" ht="45">
      <c r="A105" s="26" t="s">
        <v>189</v>
      </c>
      <c r="B105" s="14" t="s">
        <v>483</v>
      </c>
      <c r="C105" s="28" t="s">
        <v>22</v>
      </c>
      <c r="D105" s="79">
        <v>471</v>
      </c>
      <c r="E105" s="58"/>
      <c r="F105" s="59">
        <f t="shared" ref="F105" si="28">E105*D105</f>
        <v>0</v>
      </c>
    </row>
    <row r="106" spans="1:14" ht="30">
      <c r="A106" s="26" t="s">
        <v>190</v>
      </c>
      <c r="B106" s="14" t="s">
        <v>195</v>
      </c>
      <c r="C106" s="72" t="s">
        <v>22</v>
      </c>
      <c r="D106" s="79"/>
      <c r="E106" s="58"/>
      <c r="F106" s="59">
        <f t="shared" ref="F106:F107" si="29">E106*D106</f>
        <v>0</v>
      </c>
    </row>
    <row r="107" spans="1:14" ht="30">
      <c r="A107" s="26" t="s">
        <v>546</v>
      </c>
      <c r="B107" s="14" t="s">
        <v>196</v>
      </c>
      <c r="C107" s="72" t="s">
        <v>22</v>
      </c>
      <c r="D107" s="79"/>
      <c r="E107" s="58"/>
      <c r="F107" s="59">
        <f t="shared" si="29"/>
        <v>0</v>
      </c>
    </row>
    <row r="108" spans="1:14" ht="15">
      <c r="A108" s="26" t="s">
        <v>547</v>
      </c>
      <c r="B108" s="14" t="s">
        <v>205</v>
      </c>
      <c r="C108" s="20" t="s">
        <v>19</v>
      </c>
      <c r="D108" s="79">
        <v>3646.78</v>
      </c>
      <c r="E108" s="58"/>
      <c r="F108" s="59">
        <f t="shared" ref="F108:F109" si="30">E108*D108</f>
        <v>0</v>
      </c>
    </row>
    <row r="109" spans="1:14" ht="45">
      <c r="A109" s="26" t="s">
        <v>548</v>
      </c>
      <c r="B109" s="14" t="s">
        <v>488</v>
      </c>
      <c r="C109" s="28" t="s">
        <v>9</v>
      </c>
      <c r="D109" s="79">
        <v>15.31</v>
      </c>
      <c r="E109" s="58"/>
      <c r="F109" s="59">
        <f t="shared" si="30"/>
        <v>0</v>
      </c>
    </row>
    <row r="110" spans="1:14" ht="66" customHeight="1">
      <c r="A110" s="26" t="s">
        <v>549</v>
      </c>
      <c r="B110" s="178" t="s">
        <v>484</v>
      </c>
      <c r="C110" s="28" t="s">
        <v>9</v>
      </c>
      <c r="D110" s="57">
        <v>650</v>
      </c>
      <c r="E110" s="58"/>
      <c r="F110" s="59">
        <f t="shared" ref="F110:F116" si="31">E110*D110</f>
        <v>0</v>
      </c>
    </row>
    <row r="111" spans="1:14" ht="51" customHeight="1">
      <c r="A111" s="26" t="s">
        <v>550</v>
      </c>
      <c r="B111" s="178" t="s">
        <v>567</v>
      </c>
      <c r="C111" s="28" t="s">
        <v>9</v>
      </c>
      <c r="D111" s="57">
        <v>1275</v>
      </c>
      <c r="E111" s="58"/>
      <c r="F111" s="59">
        <f t="shared" si="31"/>
        <v>0</v>
      </c>
    </row>
    <row r="112" spans="1:14" ht="30">
      <c r="A112" s="26" t="s">
        <v>551</v>
      </c>
      <c r="B112" s="19" t="s">
        <v>485</v>
      </c>
      <c r="C112" s="20" t="s">
        <v>9</v>
      </c>
      <c r="D112" s="60">
        <v>250</v>
      </c>
      <c r="E112" s="58"/>
      <c r="F112" s="59">
        <f t="shared" si="31"/>
        <v>0</v>
      </c>
    </row>
    <row r="113" spans="1:6" ht="30">
      <c r="A113" s="26" t="s">
        <v>552</v>
      </c>
      <c r="B113" s="19" t="s">
        <v>92</v>
      </c>
      <c r="C113" s="20" t="s">
        <v>9</v>
      </c>
      <c r="D113" s="60">
        <v>150</v>
      </c>
      <c r="E113" s="58"/>
      <c r="F113" s="59">
        <f t="shared" si="31"/>
        <v>0</v>
      </c>
    </row>
    <row r="114" spans="1:6" ht="15">
      <c r="A114" s="26" t="s">
        <v>553</v>
      </c>
      <c r="B114" s="19" t="s">
        <v>73</v>
      </c>
      <c r="C114" s="20" t="s">
        <v>9</v>
      </c>
      <c r="D114" s="60">
        <v>75</v>
      </c>
      <c r="E114" s="58"/>
      <c r="F114" s="59">
        <f t="shared" si="31"/>
        <v>0</v>
      </c>
    </row>
    <row r="115" spans="1:6" ht="15">
      <c r="A115" s="26" t="s">
        <v>554</v>
      </c>
      <c r="B115" s="19" t="s">
        <v>74</v>
      </c>
      <c r="C115" s="20" t="s">
        <v>9</v>
      </c>
      <c r="D115" s="60">
        <v>25</v>
      </c>
      <c r="E115" s="58"/>
      <c r="F115" s="59">
        <f t="shared" si="31"/>
        <v>0</v>
      </c>
    </row>
    <row r="116" spans="1:6" ht="30">
      <c r="A116" s="26" t="s">
        <v>564</v>
      </c>
      <c r="B116" s="177" t="s">
        <v>565</v>
      </c>
      <c r="C116" s="20" t="s">
        <v>9</v>
      </c>
      <c r="D116" s="79">
        <v>35</v>
      </c>
      <c r="E116" s="58"/>
      <c r="F116" s="59">
        <f t="shared" si="31"/>
        <v>0</v>
      </c>
    </row>
    <row r="117" spans="1:6" ht="30.75" thickBot="1">
      <c r="A117" s="26" t="s">
        <v>566</v>
      </c>
      <c r="B117" s="74" t="s">
        <v>38</v>
      </c>
      <c r="C117" s="75" t="s">
        <v>25</v>
      </c>
      <c r="D117" s="77">
        <v>35</v>
      </c>
      <c r="E117" s="58"/>
      <c r="F117" s="59">
        <f t="shared" ref="F117" si="32">E117*D117</f>
        <v>0</v>
      </c>
    </row>
    <row r="118" spans="1:6" ht="16.5" thickBot="1">
      <c r="A118" s="251"/>
      <c r="B118" s="252"/>
      <c r="C118" s="252"/>
      <c r="D118" s="252"/>
      <c r="E118" s="252"/>
      <c r="F118" s="43">
        <f>SUM(F12:F117)</f>
        <v>0</v>
      </c>
    </row>
    <row r="119" spans="1:6" ht="16.5" thickBot="1">
      <c r="A119" s="253" t="s">
        <v>545</v>
      </c>
      <c r="B119" s="254"/>
      <c r="C119" s="254"/>
      <c r="D119" s="254"/>
      <c r="E119" s="254"/>
      <c r="F119" s="43">
        <f>F118*0.1</f>
        <v>0</v>
      </c>
    </row>
    <row r="120" spans="1:6" ht="16.5" thickBot="1">
      <c r="A120" s="255" t="s">
        <v>101</v>
      </c>
      <c r="B120" s="256"/>
      <c r="C120" s="256"/>
      <c r="D120" s="256"/>
      <c r="E120" s="256"/>
      <c r="F120" s="43">
        <f>(F118+F119)</f>
        <v>0</v>
      </c>
    </row>
    <row r="123" spans="1:6" ht="33.75" customHeight="1"/>
    <row r="124" spans="1:6" ht="33" customHeight="1"/>
    <row r="125" spans="1:6" ht="21" customHeight="1"/>
    <row r="130" spans="7:7" ht="26.25" customHeight="1"/>
    <row r="131" spans="7:7" ht="15">
      <c r="G131" s="13"/>
    </row>
    <row r="132" spans="7:7" ht="42" customHeight="1"/>
    <row r="133" spans="7:7" ht="30" customHeight="1"/>
    <row r="135" spans="7:7" ht="30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spans="7:7" ht="14.25" customHeight="1"/>
    <row r="162" spans="7:7" ht="14.25" customHeight="1"/>
    <row r="163" spans="7:7" ht="14.25" customHeight="1"/>
    <row r="164" spans="7:7" ht="14.25" customHeight="1"/>
    <row r="165" spans="7:7" ht="14.25" customHeight="1"/>
    <row r="166" spans="7:7" ht="14.25" customHeight="1"/>
    <row r="167" spans="7:7" ht="14.25" customHeight="1"/>
    <row r="168" spans="7:7" ht="14.25" customHeight="1"/>
    <row r="169" spans="7:7" ht="14.25" customHeight="1"/>
    <row r="170" spans="7:7" ht="14.25" customHeight="1"/>
    <row r="171" spans="7:7" ht="14.25" customHeight="1"/>
    <row r="172" spans="7:7" ht="14.25" customHeight="1">
      <c r="G172" s="10"/>
    </row>
    <row r="173" spans="7:7" ht="14.25" customHeight="1">
      <c r="G173" s="10"/>
    </row>
    <row r="174" spans="7:7" ht="14.25" customHeight="1">
      <c r="G174" s="10"/>
    </row>
    <row r="175" spans="7:7" ht="14.25" customHeight="1"/>
    <row r="176" spans="7:7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</sheetData>
  <sheetProtection selectLockedCells="1" selectUnlockedCells="1"/>
  <mergeCells count="28">
    <mergeCell ref="A81:F81"/>
    <mergeCell ref="A118:E118"/>
    <mergeCell ref="A119:E119"/>
    <mergeCell ref="A120:E120"/>
    <mergeCell ref="A41:F41"/>
    <mergeCell ref="A44:F44"/>
    <mergeCell ref="A45:F45"/>
    <mergeCell ref="A58:F58"/>
    <mergeCell ref="A82:F82"/>
    <mergeCell ref="A99:F99"/>
    <mergeCell ref="A33:F33"/>
    <mergeCell ref="B34:F34"/>
    <mergeCell ref="A70:F70"/>
    <mergeCell ref="B71:F71"/>
    <mergeCell ref="A77:F77"/>
    <mergeCell ref="A37:F37"/>
    <mergeCell ref="A2:B2"/>
    <mergeCell ref="A3:B3"/>
    <mergeCell ref="A4:B4"/>
    <mergeCell ref="A1:F1"/>
    <mergeCell ref="C2:F2"/>
    <mergeCell ref="C3:F3"/>
    <mergeCell ref="C4:F4"/>
    <mergeCell ref="A5:F5"/>
    <mergeCell ref="B6:F6"/>
    <mergeCell ref="A10:F10"/>
    <mergeCell ref="B11:F11"/>
    <mergeCell ref="A18:F18"/>
  </mergeCells>
  <phoneticPr fontId="11" type="noConversion"/>
  <pageMargins left="1.05" right="0.31496062992125984" top="0.39370078740157483" bottom="0.51181102362204722" header="0.74803149606299213" footer="0.35433070866141736"/>
  <pageSetup paperSize="9" scale="75" firstPageNumber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5"/>
  <sheetViews>
    <sheetView topLeftCell="A2" zoomScale="85" zoomScaleNormal="85" workbookViewId="0">
      <selection activeCell="E15" sqref="E15:E17"/>
    </sheetView>
  </sheetViews>
  <sheetFormatPr defaultColWidth="9.25" defaultRowHeight="14.25"/>
  <cols>
    <col min="1" max="1" width="7" style="1" customWidth="1"/>
    <col min="2" max="2" width="54.5" style="2" customWidth="1"/>
    <col min="3" max="3" width="11.125" style="3" customWidth="1"/>
    <col min="4" max="5" width="11.125" style="8" customWidth="1"/>
    <col min="6" max="6" width="13.375" style="8" customWidth="1"/>
    <col min="7" max="8" width="10.75" style="2" hidden="1" customWidth="1"/>
    <col min="9" max="9" width="0" style="2" hidden="1" customWidth="1"/>
    <col min="10" max="11" width="9.25" style="2"/>
    <col min="12" max="12" width="14.25" style="2" customWidth="1"/>
    <col min="13" max="23" width="9.25" style="2"/>
    <col min="24" max="24" width="22.5" style="2" customWidth="1"/>
    <col min="25" max="16384" width="9.25" style="2"/>
  </cols>
  <sheetData>
    <row r="1" spans="1:9" ht="67.5" customHeight="1">
      <c r="A1" s="203" t="s">
        <v>116</v>
      </c>
      <c r="B1" s="204"/>
      <c r="C1" s="204"/>
      <c r="D1" s="204"/>
      <c r="E1" s="204"/>
      <c r="F1" s="205"/>
    </row>
    <row r="2" spans="1:9" ht="77.25" customHeight="1">
      <c r="A2" s="206" t="s">
        <v>0</v>
      </c>
      <c r="B2" s="207"/>
      <c r="C2" s="208" t="s">
        <v>117</v>
      </c>
      <c r="D2" s="208"/>
      <c r="E2" s="208"/>
      <c r="F2" s="209"/>
    </row>
    <row r="3" spans="1:9" ht="39" customHeight="1">
      <c r="A3" s="206" t="s">
        <v>1</v>
      </c>
      <c r="B3" s="207"/>
      <c r="C3" s="210" t="s">
        <v>118</v>
      </c>
      <c r="D3" s="210"/>
      <c r="E3" s="210"/>
      <c r="F3" s="211"/>
    </row>
    <row r="4" spans="1:9" ht="42.75" customHeight="1" thickBot="1">
      <c r="A4" s="199" t="s">
        <v>75</v>
      </c>
      <c r="B4" s="200"/>
      <c r="C4" s="201" t="s">
        <v>119</v>
      </c>
      <c r="D4" s="201"/>
      <c r="E4" s="201"/>
      <c r="F4" s="202"/>
    </row>
    <row r="5" spans="1:9" ht="16.5" customHeight="1" thickBot="1">
      <c r="A5" s="234" t="s">
        <v>102</v>
      </c>
      <c r="B5" s="235"/>
      <c r="C5" s="235"/>
      <c r="D5" s="235"/>
      <c r="E5" s="235"/>
      <c r="F5" s="236"/>
    </row>
    <row r="6" spans="1:9" ht="15.75" thickBot="1">
      <c r="A6" s="11"/>
      <c r="B6" s="222" t="s">
        <v>586</v>
      </c>
      <c r="C6" s="223"/>
      <c r="D6" s="223"/>
      <c r="E6" s="223"/>
      <c r="F6" s="224"/>
    </row>
    <row r="7" spans="1:9" ht="15.75">
      <c r="A7" s="36"/>
      <c r="B7" s="37"/>
      <c r="C7" s="37"/>
      <c r="D7" s="37"/>
      <c r="E7" s="37"/>
      <c r="F7" s="38"/>
    </row>
    <row r="8" spans="1:9" ht="63">
      <c r="A8" s="16" t="s">
        <v>2</v>
      </c>
      <c r="B8" s="7" t="s">
        <v>3</v>
      </c>
      <c r="C8" s="7" t="s">
        <v>4</v>
      </c>
      <c r="D8" s="35" t="s">
        <v>5</v>
      </c>
      <c r="E8" s="7" t="s">
        <v>99</v>
      </c>
      <c r="F8" s="25" t="s">
        <v>100</v>
      </c>
    </row>
    <row r="9" spans="1:9" ht="16.5" thickBot="1">
      <c r="A9" s="32">
        <v>1</v>
      </c>
      <c r="B9" s="33">
        <v>2</v>
      </c>
      <c r="C9" s="33">
        <v>3</v>
      </c>
      <c r="D9" s="40">
        <v>4</v>
      </c>
      <c r="E9" s="41">
        <v>5</v>
      </c>
      <c r="F9" s="34">
        <v>6</v>
      </c>
      <c r="G9" s="9"/>
      <c r="H9" s="9"/>
      <c r="I9" s="9"/>
    </row>
    <row r="10" spans="1:9" ht="16.5" thickBot="1">
      <c r="A10" s="248" t="s">
        <v>198</v>
      </c>
      <c r="B10" s="249"/>
      <c r="C10" s="249"/>
      <c r="D10" s="249"/>
      <c r="E10" s="249"/>
      <c r="F10" s="250"/>
      <c r="G10" s="2" t="e">
        <f>#REF!</f>
        <v>#REF!</v>
      </c>
      <c r="H10" s="2" t="e">
        <f>#REF!</f>
        <v>#REF!</v>
      </c>
      <c r="I10" s="2" t="e">
        <f>#REF!</f>
        <v>#REF!</v>
      </c>
    </row>
    <row r="11" spans="1:9" ht="16.5" thickBot="1">
      <c r="A11" s="240" t="s">
        <v>199</v>
      </c>
      <c r="B11" s="241"/>
      <c r="C11" s="241"/>
      <c r="D11" s="241"/>
      <c r="E11" s="241"/>
      <c r="F11" s="242"/>
      <c r="G11" s="2">
        <v>8</v>
      </c>
      <c r="H11" s="2">
        <v>8</v>
      </c>
      <c r="I11" s="2">
        <v>8</v>
      </c>
    </row>
    <row r="12" spans="1:9" ht="15">
      <c r="A12" s="26" t="s">
        <v>8</v>
      </c>
      <c r="B12" s="27" t="s">
        <v>200</v>
      </c>
      <c r="C12" s="20" t="s">
        <v>9</v>
      </c>
      <c r="D12" s="58">
        <v>1587</v>
      </c>
      <c r="E12" s="58"/>
      <c r="F12" s="59">
        <f t="shared" ref="F12:F13" si="0">E12*D12</f>
        <v>0</v>
      </c>
      <c r="G12" s="96"/>
    </row>
    <row r="13" spans="1:9" ht="15.75" thickBot="1">
      <c r="A13" s="26" t="s">
        <v>10</v>
      </c>
      <c r="B13" s="19" t="s">
        <v>203</v>
      </c>
      <c r="C13" s="20" t="s">
        <v>19</v>
      </c>
      <c r="D13" s="61">
        <v>966</v>
      </c>
      <c r="E13" s="58"/>
      <c r="F13" s="59">
        <f t="shared" si="0"/>
        <v>0</v>
      </c>
    </row>
    <row r="14" spans="1:9" ht="16.5" thickBot="1">
      <c r="A14" s="240" t="s">
        <v>168</v>
      </c>
      <c r="B14" s="241"/>
      <c r="C14" s="241"/>
      <c r="D14" s="241"/>
      <c r="E14" s="241"/>
      <c r="F14" s="242"/>
    </row>
    <row r="15" spans="1:9" ht="15">
      <c r="A15" s="26" t="s">
        <v>11</v>
      </c>
      <c r="B15" s="130" t="s">
        <v>202</v>
      </c>
      <c r="C15" s="28" t="s">
        <v>25</v>
      </c>
      <c r="D15" s="58">
        <f>SUM(D16*0.2)</f>
        <v>317.40000000000003</v>
      </c>
      <c r="E15" s="58"/>
      <c r="F15" s="59">
        <f t="shared" ref="F15:F17" si="1">E15*D15</f>
        <v>0</v>
      </c>
    </row>
    <row r="16" spans="1:9" ht="15">
      <c r="A16" s="26" t="s">
        <v>12</v>
      </c>
      <c r="B16" s="22" t="s">
        <v>201</v>
      </c>
      <c r="C16" s="28" t="s">
        <v>9</v>
      </c>
      <c r="D16" s="58">
        <v>1587</v>
      </c>
      <c r="E16" s="58"/>
      <c r="F16" s="59">
        <f t="shared" si="1"/>
        <v>0</v>
      </c>
    </row>
    <row r="17" spans="1:7" ht="15.75" thickBot="1">
      <c r="A17" s="26" t="s">
        <v>13</v>
      </c>
      <c r="B17" s="22" t="s">
        <v>204</v>
      </c>
      <c r="C17" s="20" t="s">
        <v>19</v>
      </c>
      <c r="D17" s="61">
        <v>966</v>
      </c>
      <c r="E17" s="58"/>
      <c r="F17" s="59">
        <f t="shared" si="1"/>
        <v>0</v>
      </c>
    </row>
    <row r="18" spans="1:7" ht="16.5" thickBot="1">
      <c r="A18" s="251"/>
      <c r="B18" s="252"/>
      <c r="C18" s="252"/>
      <c r="D18" s="252"/>
      <c r="E18" s="252"/>
      <c r="F18" s="43">
        <f>SUM(F12:F17)</f>
        <v>0</v>
      </c>
    </row>
    <row r="19" spans="1:7" ht="16.5" thickBot="1">
      <c r="A19" s="253" t="s">
        <v>545</v>
      </c>
      <c r="B19" s="254"/>
      <c r="C19" s="254"/>
      <c r="D19" s="254"/>
      <c r="E19" s="254"/>
      <c r="F19" s="43">
        <f>F18*0.1</f>
        <v>0</v>
      </c>
    </row>
    <row r="20" spans="1:7" ht="16.5" thickBot="1">
      <c r="A20" s="255" t="s">
        <v>101</v>
      </c>
      <c r="B20" s="256"/>
      <c r="C20" s="256"/>
      <c r="D20" s="256"/>
      <c r="E20" s="256"/>
      <c r="F20" s="43">
        <f>(F18+F19)</f>
        <v>0</v>
      </c>
    </row>
    <row r="22" spans="1:7">
      <c r="D22" s="78"/>
      <c r="E22" s="78"/>
      <c r="F22" s="78"/>
    </row>
    <row r="23" spans="1:7" ht="33.75" customHeight="1">
      <c r="D23" s="78"/>
      <c r="E23" s="78"/>
      <c r="F23" s="78"/>
    </row>
    <row r="24" spans="1:7" ht="33" customHeight="1">
      <c r="D24" s="78"/>
      <c r="E24" s="78"/>
      <c r="F24" s="78"/>
    </row>
    <row r="25" spans="1:7" ht="21" customHeight="1">
      <c r="D25" s="78"/>
      <c r="E25" s="78"/>
      <c r="F25" s="78"/>
    </row>
    <row r="26" spans="1:7">
      <c r="D26" s="78"/>
      <c r="E26" s="78"/>
      <c r="F26" s="78"/>
    </row>
    <row r="30" spans="1:7" ht="26.25" customHeight="1"/>
    <row r="31" spans="1:7" ht="15">
      <c r="G31" s="13"/>
    </row>
    <row r="32" spans="1:7" ht="42" customHeight="1"/>
    <row r="33" spans="2:24" ht="30" customHeight="1"/>
    <row r="35" spans="2:24" ht="30" customHeight="1"/>
    <row r="47" spans="2:24" s="1" customFormat="1" ht="14.25" customHeight="1">
      <c r="B47" s="2"/>
      <c r="C47" s="3"/>
      <c r="D47" s="8"/>
      <c r="E47" s="8"/>
      <c r="F47" s="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s="1" customFormat="1" ht="14.25" customHeight="1">
      <c r="B48" s="2"/>
      <c r="C48" s="3"/>
      <c r="D48" s="8"/>
      <c r="E48" s="8"/>
      <c r="F48" s="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s="1" customFormat="1" ht="14.25" customHeight="1">
      <c r="B49" s="2"/>
      <c r="C49" s="3"/>
      <c r="D49" s="8"/>
      <c r="E49" s="8"/>
      <c r="F49" s="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s="1" customFormat="1" ht="14.25" customHeight="1">
      <c r="B50" s="2"/>
      <c r="C50" s="3"/>
      <c r="D50" s="8"/>
      <c r="E50" s="8"/>
      <c r="F50" s="8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s="1" customFormat="1" ht="14.25" customHeight="1">
      <c r="B51" s="2"/>
      <c r="C51" s="3"/>
      <c r="D51" s="8"/>
      <c r="E51" s="8"/>
      <c r="F51" s="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s="1" customFormat="1" ht="14.25" customHeight="1">
      <c r="B52" s="2"/>
      <c r="C52" s="3"/>
      <c r="D52" s="8"/>
      <c r="E52" s="8"/>
      <c r="F52" s="8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s="1" customFormat="1" ht="14.25" customHeight="1">
      <c r="B53" s="2"/>
      <c r="C53" s="3"/>
      <c r="D53" s="8"/>
      <c r="E53" s="8"/>
      <c r="F53" s="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s="1" customFormat="1" ht="14.25" customHeight="1">
      <c r="B54" s="2"/>
      <c r="C54" s="3"/>
      <c r="D54" s="8"/>
      <c r="E54" s="8"/>
      <c r="F54" s="8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s="1" customFormat="1" ht="14.25" customHeight="1">
      <c r="B55" s="2"/>
      <c r="C55" s="3"/>
      <c r="D55" s="8"/>
      <c r="E55" s="8"/>
      <c r="F55" s="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s="1" customFormat="1" ht="14.25" customHeight="1">
      <c r="B56" s="2"/>
      <c r="C56" s="3"/>
      <c r="D56" s="8"/>
      <c r="E56" s="8"/>
      <c r="F56" s="8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s="1" customFormat="1" ht="14.25" customHeight="1">
      <c r="B57" s="2"/>
      <c r="C57" s="3"/>
      <c r="D57" s="8"/>
      <c r="E57" s="8"/>
      <c r="F57" s="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s="1" customFormat="1" ht="14.25" customHeight="1">
      <c r="B58" s="2"/>
      <c r="C58" s="3"/>
      <c r="D58" s="8"/>
      <c r="E58" s="8"/>
      <c r="F58" s="8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s="1" customFormat="1" ht="14.25" customHeight="1">
      <c r="B59" s="2"/>
      <c r="C59" s="3"/>
      <c r="D59" s="8"/>
      <c r="E59" s="8"/>
      <c r="F59" s="8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s="1" customFormat="1" ht="14.25" customHeight="1">
      <c r="B60" s="2"/>
      <c r="C60" s="3"/>
      <c r="D60" s="8"/>
      <c r="E60" s="8"/>
      <c r="F60" s="8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s="1" customFormat="1" ht="14.25" customHeight="1">
      <c r="B61" s="2"/>
      <c r="C61" s="3"/>
      <c r="D61" s="8"/>
      <c r="E61" s="8"/>
      <c r="F61" s="8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s="1" customFormat="1" ht="14.25" customHeight="1">
      <c r="B62" s="2"/>
      <c r="C62" s="3"/>
      <c r="D62" s="8"/>
      <c r="E62" s="8"/>
      <c r="F62" s="8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s="1" customFormat="1" ht="14.25" customHeight="1">
      <c r="B63" s="2"/>
      <c r="C63" s="3"/>
      <c r="D63" s="8"/>
      <c r="E63" s="8"/>
      <c r="F63" s="8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s="1" customFormat="1" ht="14.25" customHeight="1">
      <c r="B64" s="2"/>
      <c r="C64" s="3"/>
      <c r="D64" s="8"/>
      <c r="E64" s="8"/>
      <c r="F64" s="8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s="1" customFormat="1" ht="14.25" customHeight="1">
      <c r="B65" s="2"/>
      <c r="C65" s="3"/>
      <c r="D65" s="8"/>
      <c r="E65" s="8"/>
      <c r="F65" s="8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s="1" customFormat="1" ht="14.25" customHeight="1">
      <c r="B66" s="2"/>
      <c r="C66" s="3"/>
      <c r="D66" s="8"/>
      <c r="E66" s="8"/>
      <c r="F66" s="8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s="1" customFormat="1" ht="14.25" customHeight="1">
      <c r="B67" s="2"/>
      <c r="C67" s="3"/>
      <c r="D67" s="8"/>
      <c r="E67" s="8"/>
      <c r="F67" s="8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s="1" customFormat="1" ht="14.25" customHeight="1">
      <c r="B68" s="2"/>
      <c r="C68" s="3"/>
      <c r="D68" s="8"/>
      <c r="E68" s="8"/>
      <c r="F68" s="8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4.25" customHeight="1"/>
    <row r="70" spans="2:24" ht="14.25" customHeight="1"/>
    <row r="71" spans="2:24" ht="14.25" customHeight="1"/>
    <row r="72" spans="2:24" ht="14.25" customHeight="1">
      <c r="G72" s="10"/>
    </row>
    <row r="73" spans="2:24" ht="14.25" customHeight="1">
      <c r="G73" s="10"/>
    </row>
    <row r="74" spans="2:24" ht="14.25" customHeight="1">
      <c r="G74" s="10"/>
    </row>
    <row r="75" spans="2:24" ht="14.25" customHeight="1"/>
    <row r="76" spans="2:24" ht="14.25" customHeight="1"/>
    <row r="77" spans="2:24" ht="14.25" customHeight="1"/>
    <row r="78" spans="2:24" ht="14.25" customHeight="1"/>
    <row r="79" spans="2:24" ht="14.25" customHeight="1"/>
    <row r="80" spans="2:24" ht="14.25" customHeight="1"/>
    <row r="81" spans="2:24" ht="14.25" customHeight="1"/>
    <row r="82" spans="2:24" ht="14.25" customHeight="1"/>
    <row r="83" spans="2:24" ht="14.25" customHeight="1"/>
    <row r="84" spans="2:24" ht="14.25" customHeight="1"/>
    <row r="85" spans="2:24" s="1" customFormat="1" ht="14.25" customHeight="1">
      <c r="B85" s="2"/>
      <c r="C85" s="3"/>
      <c r="D85" s="8"/>
      <c r="E85" s="8"/>
      <c r="F85" s="8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s="1" customFormat="1" ht="14.25" customHeight="1">
      <c r="B86" s="2"/>
      <c r="C86" s="3"/>
      <c r="D86" s="8"/>
      <c r="E86" s="8"/>
      <c r="F86" s="8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s="1" customFormat="1" ht="14.25" customHeight="1">
      <c r="B87" s="2"/>
      <c r="C87" s="3"/>
      <c r="D87" s="8"/>
      <c r="E87" s="8"/>
      <c r="F87" s="8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s="1" customFormat="1" ht="14.25" customHeight="1">
      <c r="B88" s="2"/>
      <c r="C88" s="3"/>
      <c r="D88" s="8"/>
      <c r="E88" s="8"/>
      <c r="F88" s="8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s="1" customFormat="1" ht="14.25" customHeight="1">
      <c r="B89" s="2"/>
      <c r="C89" s="3"/>
      <c r="D89" s="8"/>
      <c r="E89" s="8"/>
      <c r="F89" s="8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s="1" customFormat="1" ht="14.25" customHeight="1">
      <c r="B90" s="2"/>
      <c r="C90" s="3"/>
      <c r="D90" s="8"/>
      <c r="E90" s="8"/>
      <c r="F90" s="8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s="1" customFormat="1" ht="14.25" customHeight="1">
      <c r="B91" s="2"/>
      <c r="C91" s="3"/>
      <c r="D91" s="8"/>
      <c r="E91" s="8"/>
      <c r="F91" s="8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s="1" customFormat="1" ht="14.25" customHeight="1">
      <c r="B92" s="2"/>
      <c r="C92" s="3"/>
      <c r="D92" s="8"/>
      <c r="E92" s="8"/>
      <c r="F92" s="8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s="1" customFormat="1" ht="14.25" customHeight="1">
      <c r="B93" s="2"/>
      <c r="C93" s="3"/>
      <c r="D93" s="8"/>
      <c r="E93" s="8"/>
      <c r="F93" s="8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s="1" customFormat="1" ht="14.25" customHeight="1">
      <c r="B94" s="2"/>
      <c r="C94" s="3"/>
      <c r="D94" s="8"/>
      <c r="E94" s="8"/>
      <c r="F94" s="8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s="1" customFormat="1" ht="14.25" customHeight="1">
      <c r="B95" s="2"/>
      <c r="C95" s="3"/>
      <c r="D95" s="8"/>
      <c r="E95" s="8"/>
      <c r="F95" s="8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</sheetData>
  <sheetProtection selectLockedCells="1" selectUnlockedCells="1"/>
  <mergeCells count="15">
    <mergeCell ref="A20:E20"/>
    <mergeCell ref="A5:F5"/>
    <mergeCell ref="B6:F6"/>
    <mergeCell ref="A1:F1"/>
    <mergeCell ref="A2:B2"/>
    <mergeCell ref="C2:F2"/>
    <mergeCell ref="A3:B3"/>
    <mergeCell ref="C3:F3"/>
    <mergeCell ref="A4:B4"/>
    <mergeCell ref="C4:F4"/>
    <mergeCell ref="A10:F10"/>
    <mergeCell ref="A11:F11"/>
    <mergeCell ref="A14:F14"/>
    <mergeCell ref="A18:E18"/>
    <mergeCell ref="A19:E19"/>
  </mergeCells>
  <pageMargins left="0.70866141732283472" right="0.31496062992125984" top="0.41" bottom="0.52" header="0.74803149606299213" footer="0.35"/>
  <pageSetup paperSize="9" scale="79" firstPageNumber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49" zoomScale="85" zoomScaleNormal="85" workbookViewId="0">
      <selection activeCell="E75" sqref="E75:E86"/>
    </sheetView>
  </sheetViews>
  <sheetFormatPr defaultColWidth="9.25" defaultRowHeight="14.25"/>
  <cols>
    <col min="1" max="1" width="7" style="1" customWidth="1"/>
    <col min="2" max="2" width="54.5" style="90" customWidth="1"/>
    <col min="3" max="3" width="10.25" style="90" customWidth="1"/>
    <col min="4" max="4" width="10.25" style="91" customWidth="1"/>
    <col min="5" max="5" width="10.25" style="92" customWidth="1"/>
    <col min="6" max="6" width="12.625" style="90" customWidth="1"/>
    <col min="7" max="16384" width="9.25" style="2"/>
  </cols>
  <sheetData>
    <row r="1" spans="1:6" ht="45.75" customHeight="1">
      <c r="A1" s="203" t="s">
        <v>489</v>
      </c>
      <c r="B1" s="204"/>
      <c r="C1" s="204"/>
      <c r="D1" s="204"/>
      <c r="E1" s="204"/>
      <c r="F1" s="205"/>
    </row>
    <row r="2" spans="1:6" ht="77.25" customHeight="1">
      <c r="A2" s="206" t="s">
        <v>0</v>
      </c>
      <c r="B2" s="207"/>
      <c r="C2" s="263" t="s">
        <v>117</v>
      </c>
      <c r="D2" s="263"/>
      <c r="E2" s="263"/>
      <c r="F2" s="264"/>
    </row>
    <row r="3" spans="1:6" ht="39" customHeight="1">
      <c r="A3" s="206" t="s">
        <v>1</v>
      </c>
      <c r="B3" s="207"/>
      <c r="C3" s="265" t="s">
        <v>118</v>
      </c>
      <c r="D3" s="266"/>
      <c r="E3" s="266"/>
      <c r="F3" s="267"/>
    </row>
    <row r="4" spans="1:6" ht="42.75" customHeight="1" thickBot="1">
      <c r="A4" s="199" t="s">
        <v>75</v>
      </c>
      <c r="B4" s="200"/>
      <c r="C4" s="268" t="s">
        <v>119</v>
      </c>
      <c r="D4" s="269"/>
      <c r="E4" s="269"/>
      <c r="F4" s="270"/>
    </row>
    <row r="5" spans="1:6" ht="16.5" customHeight="1" thickBot="1">
      <c r="A5" s="218" t="s">
        <v>102</v>
      </c>
      <c r="B5" s="218"/>
      <c r="C5" s="218"/>
      <c r="D5" s="218"/>
      <c r="E5" s="218"/>
      <c r="F5" s="218"/>
    </row>
    <row r="6" spans="1:6" ht="15" customHeight="1" thickBot="1">
      <c r="A6" s="11"/>
      <c r="B6" s="260" t="s">
        <v>207</v>
      </c>
      <c r="C6" s="261"/>
      <c r="D6" s="261"/>
      <c r="E6" s="261"/>
      <c r="F6" s="262"/>
    </row>
    <row r="7" spans="1:6" ht="15.75">
      <c r="A7" s="36"/>
      <c r="B7" s="81"/>
      <c r="C7" s="81"/>
      <c r="D7" s="81"/>
      <c r="E7" s="81"/>
      <c r="F7" s="82"/>
    </row>
    <row r="8" spans="1:6" ht="63">
      <c r="A8" s="16" t="s">
        <v>2</v>
      </c>
      <c r="B8" s="83" t="s">
        <v>3</v>
      </c>
      <c r="C8" s="83" t="s">
        <v>4</v>
      </c>
      <c r="D8" s="84" t="s">
        <v>5</v>
      </c>
      <c r="E8" s="83" t="s">
        <v>99</v>
      </c>
      <c r="F8" s="85" t="s">
        <v>100</v>
      </c>
    </row>
    <row r="9" spans="1:6" ht="16.5" thickBot="1">
      <c r="A9" s="32">
        <v>1</v>
      </c>
      <c r="B9" s="86">
        <v>2</v>
      </c>
      <c r="C9" s="86">
        <v>3</v>
      </c>
      <c r="D9" s="87">
        <v>4</v>
      </c>
      <c r="E9" s="88">
        <v>5</v>
      </c>
      <c r="F9" s="89">
        <v>6</v>
      </c>
    </row>
    <row r="10" spans="1:6" ht="30" customHeight="1">
      <c r="A10" s="95" t="s">
        <v>209</v>
      </c>
      <c r="B10" s="131" t="s">
        <v>210</v>
      </c>
      <c r="C10" s="132"/>
      <c r="D10" s="133"/>
      <c r="E10" s="133"/>
      <c r="F10" s="151">
        <f>SUBTOTAL(9,F11:F86)</f>
        <v>0</v>
      </c>
    </row>
    <row r="11" spans="1:6" ht="15.75" customHeight="1">
      <c r="A11" s="189">
        <v>1</v>
      </c>
      <c r="B11" s="134" t="s">
        <v>211</v>
      </c>
      <c r="C11" s="135"/>
      <c r="D11" s="136"/>
      <c r="E11" s="136"/>
      <c r="F11" s="136">
        <f>SUBTOTAL(9,F13:F16)</f>
        <v>0</v>
      </c>
    </row>
    <row r="12" spans="1:6" ht="30" customHeight="1">
      <c r="A12" s="187">
        <v>1</v>
      </c>
      <c r="B12" s="137" t="s">
        <v>212</v>
      </c>
      <c r="C12" s="138" t="s">
        <v>22</v>
      </c>
      <c r="D12" s="139">
        <v>480</v>
      </c>
      <c r="E12" s="140"/>
      <c r="F12" s="188">
        <f>D:D*E:E</f>
        <v>0</v>
      </c>
    </row>
    <row r="13" spans="1:6">
      <c r="A13" s="187">
        <v>2</v>
      </c>
      <c r="B13" s="137" t="s">
        <v>213</v>
      </c>
      <c r="C13" s="138" t="s">
        <v>22</v>
      </c>
      <c r="D13" s="139">
        <v>535</v>
      </c>
      <c r="E13" s="140"/>
      <c r="F13" s="188">
        <f>D:D*E:E</f>
        <v>0</v>
      </c>
    </row>
    <row r="14" spans="1:6">
      <c r="A14" s="187">
        <v>3</v>
      </c>
      <c r="B14" s="137" t="s">
        <v>214</v>
      </c>
      <c r="C14" s="138" t="s">
        <v>215</v>
      </c>
      <c r="D14" s="139">
        <v>1640</v>
      </c>
      <c r="E14" s="140"/>
      <c r="F14" s="188">
        <f>D:D*E:E</f>
        <v>0</v>
      </c>
    </row>
    <row r="15" spans="1:6">
      <c r="A15" s="187">
        <v>4</v>
      </c>
      <c r="B15" s="137" t="s">
        <v>216</v>
      </c>
      <c r="C15" s="138" t="s">
        <v>215</v>
      </c>
      <c r="D15" s="139">
        <v>890</v>
      </c>
      <c r="E15" s="140"/>
      <c r="F15" s="188">
        <f>D:D*E:E</f>
        <v>0</v>
      </c>
    </row>
    <row r="16" spans="1:6">
      <c r="A16" s="187">
        <v>5</v>
      </c>
      <c r="B16" s="137" t="s">
        <v>217</v>
      </c>
      <c r="C16" s="138" t="s">
        <v>22</v>
      </c>
      <c r="D16" s="139">
        <v>21</v>
      </c>
      <c r="E16" s="140"/>
      <c r="F16" s="188">
        <f>D:D*E:E</f>
        <v>0</v>
      </c>
    </row>
    <row r="17" spans="1:8" ht="15">
      <c r="A17" s="189">
        <v>2</v>
      </c>
      <c r="B17" s="134" t="s">
        <v>218</v>
      </c>
      <c r="C17" s="135"/>
      <c r="D17" s="135"/>
      <c r="E17" s="135"/>
      <c r="F17" s="135">
        <f>SUBTOTAL(9,F18:F36)</f>
        <v>0</v>
      </c>
    </row>
    <row r="18" spans="1:8">
      <c r="A18" s="187">
        <v>1</v>
      </c>
      <c r="B18" s="141" t="s">
        <v>219</v>
      </c>
      <c r="C18" s="138" t="s">
        <v>22</v>
      </c>
      <c r="D18" s="139">
        <v>727</v>
      </c>
      <c r="E18" s="140"/>
      <c r="F18" s="188">
        <f t="shared" ref="F18:F36" si="0">D:D*E:E</f>
        <v>0</v>
      </c>
    </row>
    <row r="19" spans="1:8">
      <c r="A19" s="187">
        <v>2</v>
      </c>
      <c r="B19" s="141" t="s">
        <v>220</v>
      </c>
      <c r="C19" s="138" t="s">
        <v>22</v>
      </c>
      <c r="D19" s="139">
        <v>477</v>
      </c>
      <c r="E19" s="140"/>
      <c r="F19" s="188">
        <f t="shared" si="0"/>
        <v>0</v>
      </c>
    </row>
    <row r="20" spans="1:8" ht="15">
      <c r="A20" s="187">
        <v>3</v>
      </c>
      <c r="B20" s="141" t="s">
        <v>221</v>
      </c>
      <c r="C20" s="138" t="s">
        <v>22</v>
      </c>
      <c r="D20" s="139">
        <v>457</v>
      </c>
      <c r="E20" s="140"/>
      <c r="F20" s="188">
        <f t="shared" si="0"/>
        <v>0</v>
      </c>
      <c r="G20" s="44"/>
      <c r="H20" s="15"/>
    </row>
    <row r="21" spans="1:8">
      <c r="A21" s="187">
        <v>4</v>
      </c>
      <c r="B21" s="141" t="s">
        <v>222</v>
      </c>
      <c r="C21" s="138" t="s">
        <v>22</v>
      </c>
      <c r="D21" s="139">
        <v>378</v>
      </c>
      <c r="E21" s="140"/>
      <c r="F21" s="188">
        <f t="shared" si="0"/>
        <v>0</v>
      </c>
      <c r="G21" s="15"/>
      <c r="H21" s="15"/>
    </row>
    <row r="22" spans="1:8" ht="28.5">
      <c r="A22" s="187">
        <v>5</v>
      </c>
      <c r="B22" s="141" t="s">
        <v>223</v>
      </c>
      <c r="C22" s="138" t="s">
        <v>22</v>
      </c>
      <c r="D22" s="139">
        <v>615</v>
      </c>
      <c r="E22" s="140"/>
      <c r="F22" s="188">
        <f t="shared" si="0"/>
        <v>0</v>
      </c>
    </row>
    <row r="23" spans="1:8" ht="15.75" customHeight="1">
      <c r="A23" s="187">
        <v>6</v>
      </c>
      <c r="B23" s="141" t="s">
        <v>224</v>
      </c>
      <c r="C23" s="138" t="s">
        <v>22</v>
      </c>
      <c r="D23" s="139">
        <v>54</v>
      </c>
      <c r="E23" s="140"/>
      <c r="F23" s="188">
        <f t="shared" si="0"/>
        <v>0</v>
      </c>
    </row>
    <row r="24" spans="1:8" ht="14.25" customHeight="1">
      <c r="A24" s="187">
        <v>7</v>
      </c>
      <c r="B24" s="141" t="s">
        <v>225</v>
      </c>
      <c r="C24" s="138" t="s">
        <v>22</v>
      </c>
      <c r="D24" s="139">
        <v>450</v>
      </c>
      <c r="E24" s="140"/>
      <c r="F24" s="188">
        <f t="shared" si="0"/>
        <v>0</v>
      </c>
    </row>
    <row r="25" spans="1:8" ht="14.25" customHeight="1">
      <c r="A25" s="187">
        <v>8</v>
      </c>
      <c r="B25" s="141" t="s">
        <v>226</v>
      </c>
      <c r="C25" s="138" t="s">
        <v>22</v>
      </c>
      <c r="D25" s="139">
        <v>856</v>
      </c>
      <c r="E25" s="140"/>
      <c r="F25" s="188">
        <f t="shared" si="0"/>
        <v>0</v>
      </c>
    </row>
    <row r="26" spans="1:8" ht="14.25" customHeight="1">
      <c r="A26" s="187">
        <v>9</v>
      </c>
      <c r="B26" s="141" t="s">
        <v>227</v>
      </c>
      <c r="C26" s="138" t="s">
        <v>22</v>
      </c>
      <c r="D26" s="139">
        <v>1781</v>
      </c>
      <c r="E26" s="140"/>
      <c r="F26" s="188">
        <f t="shared" si="0"/>
        <v>0</v>
      </c>
    </row>
    <row r="27" spans="1:8" ht="14.25" customHeight="1">
      <c r="A27" s="187">
        <v>10</v>
      </c>
      <c r="B27" s="141" t="s">
        <v>228</v>
      </c>
      <c r="C27" s="138" t="s">
        <v>98</v>
      </c>
      <c r="D27" s="139">
        <v>3765</v>
      </c>
      <c r="E27" s="140"/>
      <c r="F27" s="188">
        <f t="shared" si="0"/>
        <v>0</v>
      </c>
    </row>
    <row r="28" spans="1:8" ht="14.25" customHeight="1">
      <c r="A28" s="187">
        <v>11</v>
      </c>
      <c r="B28" s="141" t="s">
        <v>229</v>
      </c>
      <c r="C28" s="138" t="s">
        <v>98</v>
      </c>
      <c r="D28" s="139">
        <v>4140</v>
      </c>
      <c r="E28" s="140"/>
      <c r="F28" s="188">
        <f t="shared" si="0"/>
        <v>0</v>
      </c>
    </row>
    <row r="29" spans="1:8" ht="14.25" customHeight="1">
      <c r="A29" s="187">
        <v>12</v>
      </c>
      <c r="B29" s="141" t="s">
        <v>230</v>
      </c>
      <c r="C29" s="138" t="s">
        <v>98</v>
      </c>
      <c r="D29" s="139">
        <v>5136</v>
      </c>
      <c r="E29" s="140"/>
      <c r="F29" s="188">
        <f t="shared" si="0"/>
        <v>0</v>
      </c>
    </row>
    <row r="30" spans="1:8" ht="14.25" customHeight="1">
      <c r="A30" s="187">
        <v>13</v>
      </c>
      <c r="B30" s="141" t="s">
        <v>231</v>
      </c>
      <c r="C30" s="138" t="s">
        <v>98</v>
      </c>
      <c r="D30" s="139">
        <v>378</v>
      </c>
      <c r="E30" s="140"/>
      <c r="F30" s="188">
        <f t="shared" si="0"/>
        <v>0</v>
      </c>
    </row>
    <row r="31" spans="1:8" ht="14.25" customHeight="1">
      <c r="A31" s="187">
        <v>14</v>
      </c>
      <c r="B31" s="141" t="s">
        <v>232</v>
      </c>
      <c r="C31" s="138" t="s">
        <v>22</v>
      </c>
      <c r="D31" s="139">
        <v>2417</v>
      </c>
      <c r="E31" s="140"/>
      <c r="F31" s="188">
        <f t="shared" si="0"/>
        <v>0</v>
      </c>
    </row>
    <row r="32" spans="1:8" ht="14.25" customHeight="1">
      <c r="A32" s="187">
        <v>15</v>
      </c>
      <c r="B32" s="141" t="s">
        <v>233</v>
      </c>
      <c r="C32" s="138" t="s">
        <v>22</v>
      </c>
      <c r="D32" s="139">
        <v>3</v>
      </c>
      <c r="E32" s="140"/>
      <c r="F32" s="188">
        <f t="shared" si="0"/>
        <v>0</v>
      </c>
    </row>
    <row r="33" spans="1:6" ht="42.75">
      <c r="A33" s="187">
        <v>16</v>
      </c>
      <c r="B33" s="142" t="s">
        <v>234</v>
      </c>
      <c r="C33" s="138" t="s">
        <v>22</v>
      </c>
      <c r="D33" s="139">
        <v>18</v>
      </c>
      <c r="E33" s="140"/>
      <c r="F33" s="188">
        <f t="shared" si="0"/>
        <v>0</v>
      </c>
    </row>
    <row r="34" spans="1:6" ht="14.25" customHeight="1">
      <c r="A34" s="187">
        <v>17</v>
      </c>
      <c r="B34" s="141" t="s">
        <v>235</v>
      </c>
      <c r="C34" s="138" t="s">
        <v>22</v>
      </c>
      <c r="D34" s="139">
        <v>856</v>
      </c>
      <c r="E34" s="140"/>
      <c r="F34" s="188">
        <f t="shared" si="0"/>
        <v>0</v>
      </c>
    </row>
    <row r="35" spans="1:6" ht="14.25" customHeight="1">
      <c r="A35" s="187">
        <v>18</v>
      </c>
      <c r="B35" s="141" t="s">
        <v>236</v>
      </c>
      <c r="C35" s="138" t="s">
        <v>98</v>
      </c>
      <c r="D35" s="139">
        <v>50</v>
      </c>
      <c r="E35" s="140"/>
      <c r="F35" s="188">
        <f t="shared" si="0"/>
        <v>0</v>
      </c>
    </row>
    <row r="36" spans="1:6" ht="14.25" customHeight="1">
      <c r="A36" s="187">
        <v>19</v>
      </c>
      <c r="B36" s="142" t="s">
        <v>237</v>
      </c>
      <c r="C36" s="143" t="s">
        <v>109</v>
      </c>
      <c r="D36" s="144">
        <v>1858</v>
      </c>
      <c r="E36" s="140"/>
      <c r="F36" s="188">
        <f t="shared" si="0"/>
        <v>0</v>
      </c>
    </row>
    <row r="37" spans="1:6" ht="14.25" customHeight="1">
      <c r="A37" s="189">
        <v>3</v>
      </c>
      <c r="B37" s="134" t="s">
        <v>238</v>
      </c>
      <c r="C37" s="135"/>
      <c r="D37" s="135"/>
      <c r="E37" s="135"/>
      <c r="F37" s="135">
        <f>SUBTOTAL(9,F38:F44)</f>
        <v>0</v>
      </c>
    </row>
    <row r="38" spans="1:6" ht="14.25" customHeight="1">
      <c r="A38" s="190">
        <v>1</v>
      </c>
      <c r="B38" s="145" t="s">
        <v>239</v>
      </c>
      <c r="C38" s="146" t="s">
        <v>22</v>
      </c>
      <c r="D38" s="146">
        <v>3</v>
      </c>
      <c r="E38" s="140"/>
      <c r="F38" s="188">
        <f t="shared" ref="F38:F73" si="1">D:D*E:E</f>
        <v>0</v>
      </c>
    </row>
    <row r="39" spans="1:6" ht="14.25" customHeight="1">
      <c r="A39" s="190">
        <v>2</v>
      </c>
      <c r="B39" s="145" t="s">
        <v>240</v>
      </c>
      <c r="C39" s="146" t="s">
        <v>22</v>
      </c>
      <c r="D39" s="146">
        <v>258</v>
      </c>
      <c r="E39" s="140"/>
      <c r="F39" s="188">
        <f t="shared" si="1"/>
        <v>0</v>
      </c>
    </row>
    <row r="40" spans="1:6" ht="14.25" customHeight="1">
      <c r="A40" s="190">
        <v>3</v>
      </c>
      <c r="B40" s="145" t="s">
        <v>241</v>
      </c>
      <c r="C40" s="146" t="s">
        <v>98</v>
      </c>
      <c r="D40" s="146">
        <v>540</v>
      </c>
      <c r="E40" s="140"/>
      <c r="F40" s="188">
        <f t="shared" si="1"/>
        <v>0</v>
      </c>
    </row>
    <row r="41" spans="1:6" ht="14.25" customHeight="1">
      <c r="A41" s="190">
        <v>4</v>
      </c>
      <c r="B41" s="145" t="s">
        <v>242</v>
      </c>
      <c r="C41" s="146" t="s">
        <v>98</v>
      </c>
      <c r="D41" s="146">
        <v>680</v>
      </c>
      <c r="E41" s="140"/>
      <c r="F41" s="188">
        <f t="shared" si="1"/>
        <v>0</v>
      </c>
    </row>
    <row r="42" spans="1:6" ht="14.25" customHeight="1">
      <c r="A42" s="190">
        <v>5</v>
      </c>
      <c r="B42" s="145" t="s">
        <v>243</v>
      </c>
      <c r="C42" s="146" t="s">
        <v>98</v>
      </c>
      <c r="D42" s="146">
        <v>590</v>
      </c>
      <c r="E42" s="140"/>
      <c r="F42" s="188">
        <f t="shared" si="1"/>
        <v>0</v>
      </c>
    </row>
    <row r="43" spans="1:6" ht="14.25" customHeight="1">
      <c r="A43" s="190">
        <v>6</v>
      </c>
      <c r="B43" s="145" t="s">
        <v>244</v>
      </c>
      <c r="C43" s="146" t="s">
        <v>98</v>
      </c>
      <c r="D43" s="146">
        <v>395</v>
      </c>
      <c r="E43" s="140"/>
      <c r="F43" s="188">
        <f t="shared" si="1"/>
        <v>0</v>
      </c>
    </row>
    <row r="44" spans="1:6" ht="14.25" customHeight="1">
      <c r="A44" s="190">
        <v>7</v>
      </c>
      <c r="B44" s="141" t="s">
        <v>245</v>
      </c>
      <c r="C44" s="138" t="s">
        <v>22</v>
      </c>
      <c r="D44" s="139">
        <v>280</v>
      </c>
      <c r="E44" s="140"/>
      <c r="F44" s="188">
        <f t="shared" si="1"/>
        <v>0</v>
      </c>
    </row>
    <row r="45" spans="1:6" ht="14.25" customHeight="1">
      <c r="A45" s="190">
        <v>8</v>
      </c>
      <c r="B45" s="141" t="s">
        <v>246</v>
      </c>
      <c r="C45" s="138" t="s">
        <v>98</v>
      </c>
      <c r="D45" s="139">
        <v>1680</v>
      </c>
      <c r="E45" s="140"/>
      <c r="F45" s="188">
        <f t="shared" si="1"/>
        <v>0</v>
      </c>
    </row>
    <row r="46" spans="1:6" ht="14.25" customHeight="1">
      <c r="A46" s="190">
        <v>9</v>
      </c>
      <c r="B46" s="141" t="s">
        <v>247</v>
      </c>
      <c r="C46" s="138" t="s">
        <v>22</v>
      </c>
      <c r="D46" s="139">
        <v>502</v>
      </c>
      <c r="E46" s="140"/>
      <c r="F46" s="188">
        <f t="shared" si="1"/>
        <v>0</v>
      </c>
    </row>
    <row r="47" spans="1:6" ht="14.25" customHeight="1">
      <c r="A47" s="190">
        <v>10</v>
      </c>
      <c r="B47" s="141" t="s">
        <v>248</v>
      </c>
      <c r="C47" s="138" t="s">
        <v>22</v>
      </c>
      <c r="D47" s="139">
        <v>35</v>
      </c>
      <c r="E47" s="140"/>
      <c r="F47" s="188">
        <f t="shared" si="1"/>
        <v>0</v>
      </c>
    </row>
    <row r="48" spans="1:6" ht="14.25" customHeight="1">
      <c r="A48" s="190">
        <v>11</v>
      </c>
      <c r="B48" s="141" t="s">
        <v>249</v>
      </c>
      <c r="C48" s="138" t="s">
        <v>22</v>
      </c>
      <c r="D48" s="139">
        <v>3</v>
      </c>
      <c r="E48" s="140"/>
      <c r="F48" s="188">
        <f t="shared" si="1"/>
        <v>0</v>
      </c>
    </row>
    <row r="49" spans="1:6" ht="14.25" customHeight="1">
      <c r="A49" s="190">
        <v>12</v>
      </c>
      <c r="B49" s="141" t="s">
        <v>250</v>
      </c>
      <c r="C49" s="138" t="s">
        <v>22</v>
      </c>
      <c r="D49" s="139">
        <v>133</v>
      </c>
      <c r="E49" s="140"/>
      <c r="F49" s="188">
        <f t="shared" si="1"/>
        <v>0</v>
      </c>
    </row>
    <row r="50" spans="1:6" ht="14.25" customHeight="1">
      <c r="A50" s="190">
        <v>13</v>
      </c>
      <c r="B50" s="147" t="s">
        <v>251</v>
      </c>
      <c r="C50" s="148" t="s">
        <v>98</v>
      </c>
      <c r="D50" s="139">
        <v>1530</v>
      </c>
      <c r="E50" s="140"/>
      <c r="F50" s="188">
        <f t="shared" si="1"/>
        <v>0</v>
      </c>
    </row>
    <row r="51" spans="1:6" ht="14.25" customHeight="1">
      <c r="A51" s="190">
        <v>14</v>
      </c>
      <c r="B51" s="147" t="s">
        <v>252</v>
      </c>
      <c r="C51" s="148" t="s">
        <v>22</v>
      </c>
      <c r="D51" s="139">
        <v>1</v>
      </c>
      <c r="E51" s="140"/>
      <c r="F51" s="188">
        <f t="shared" si="1"/>
        <v>0</v>
      </c>
    </row>
    <row r="52" spans="1:6" ht="14.25" customHeight="1">
      <c r="A52" s="190">
        <v>15</v>
      </c>
      <c r="B52" s="147" t="s">
        <v>253</v>
      </c>
      <c r="C52" s="148" t="s">
        <v>22</v>
      </c>
      <c r="D52" s="139">
        <v>1</v>
      </c>
      <c r="E52" s="140"/>
      <c r="F52" s="188">
        <f t="shared" si="1"/>
        <v>0</v>
      </c>
    </row>
    <row r="53" spans="1:6" ht="14.25" customHeight="1">
      <c r="A53" s="190">
        <v>16</v>
      </c>
      <c r="B53" s="147" t="s">
        <v>254</v>
      </c>
      <c r="C53" s="148" t="s">
        <v>98</v>
      </c>
      <c r="D53" s="139">
        <v>2510</v>
      </c>
      <c r="E53" s="140"/>
      <c r="F53" s="188">
        <f t="shared" si="1"/>
        <v>0</v>
      </c>
    </row>
    <row r="54" spans="1:6" ht="14.25" customHeight="1">
      <c r="A54" s="190">
        <v>17</v>
      </c>
      <c r="B54" s="147" t="s">
        <v>255</v>
      </c>
      <c r="C54" s="148" t="s">
        <v>22</v>
      </c>
      <c r="D54" s="139">
        <v>1</v>
      </c>
      <c r="E54" s="140"/>
      <c r="F54" s="188">
        <f t="shared" si="1"/>
        <v>0</v>
      </c>
    </row>
    <row r="55" spans="1:6" ht="14.25" customHeight="1">
      <c r="A55" s="190">
        <v>18</v>
      </c>
      <c r="B55" s="147" t="s">
        <v>256</v>
      </c>
      <c r="C55" s="148" t="s">
        <v>22</v>
      </c>
      <c r="D55" s="139">
        <v>1</v>
      </c>
      <c r="E55" s="140"/>
      <c r="F55" s="188">
        <f t="shared" si="1"/>
        <v>0</v>
      </c>
    </row>
    <row r="56" spans="1:6" ht="14.25" customHeight="1">
      <c r="A56" s="190">
        <v>19</v>
      </c>
      <c r="B56" s="147" t="s">
        <v>257</v>
      </c>
      <c r="C56" s="148" t="s">
        <v>22</v>
      </c>
      <c r="D56" s="139">
        <v>110</v>
      </c>
      <c r="E56" s="140"/>
      <c r="F56" s="188">
        <f t="shared" si="1"/>
        <v>0</v>
      </c>
    </row>
    <row r="57" spans="1:6" ht="14.25" customHeight="1">
      <c r="A57" s="190">
        <v>20</v>
      </c>
      <c r="B57" s="147" t="s">
        <v>258</v>
      </c>
      <c r="C57" s="148" t="s">
        <v>22</v>
      </c>
      <c r="D57" s="139">
        <v>3</v>
      </c>
      <c r="E57" s="140"/>
      <c r="F57" s="188">
        <f t="shared" si="1"/>
        <v>0</v>
      </c>
    </row>
    <row r="58" spans="1:6" ht="14.25" customHeight="1">
      <c r="A58" s="190">
        <v>21</v>
      </c>
      <c r="B58" s="147" t="s">
        <v>259</v>
      </c>
      <c r="C58" s="148" t="s">
        <v>22</v>
      </c>
      <c r="D58" s="139">
        <v>1</v>
      </c>
      <c r="E58" s="140"/>
      <c r="F58" s="188">
        <f t="shared" si="1"/>
        <v>0</v>
      </c>
    </row>
    <row r="59" spans="1:6" ht="14.25" customHeight="1">
      <c r="A59" s="190">
        <v>22</v>
      </c>
      <c r="B59" s="147" t="s">
        <v>241</v>
      </c>
      <c r="C59" s="148" t="s">
        <v>98</v>
      </c>
      <c r="D59" s="139">
        <v>880</v>
      </c>
      <c r="E59" s="140"/>
      <c r="F59" s="188">
        <f t="shared" si="1"/>
        <v>0</v>
      </c>
    </row>
    <row r="60" spans="1:6" ht="14.25" customHeight="1">
      <c r="A60" s="190">
        <v>23</v>
      </c>
      <c r="B60" s="147" t="s">
        <v>260</v>
      </c>
      <c r="C60" s="148" t="s">
        <v>98</v>
      </c>
      <c r="D60" s="139">
        <v>960</v>
      </c>
      <c r="E60" s="140"/>
      <c r="F60" s="188">
        <f t="shared" si="1"/>
        <v>0</v>
      </c>
    </row>
    <row r="61" spans="1:6" ht="14.25" customHeight="1">
      <c r="A61" s="190">
        <v>24</v>
      </c>
      <c r="B61" s="147" t="s">
        <v>243</v>
      </c>
      <c r="C61" s="148" t="s">
        <v>98</v>
      </c>
      <c r="D61" s="139">
        <v>866</v>
      </c>
      <c r="E61" s="140"/>
      <c r="F61" s="188">
        <f t="shared" si="1"/>
        <v>0</v>
      </c>
    </row>
    <row r="62" spans="1:6" ht="14.25" customHeight="1">
      <c r="A62" s="190">
        <v>25</v>
      </c>
      <c r="B62" s="147" t="s">
        <v>244</v>
      </c>
      <c r="C62" s="148" t="s">
        <v>98</v>
      </c>
      <c r="D62" s="139">
        <v>652</v>
      </c>
      <c r="E62" s="140"/>
      <c r="F62" s="188">
        <f t="shared" si="1"/>
        <v>0</v>
      </c>
    </row>
    <row r="63" spans="1:6" ht="14.25" customHeight="1">
      <c r="A63" s="190">
        <v>26</v>
      </c>
      <c r="B63" s="147" t="s">
        <v>261</v>
      </c>
      <c r="C63" s="148" t="s">
        <v>22</v>
      </c>
      <c r="D63" s="139">
        <v>1</v>
      </c>
      <c r="E63" s="140"/>
      <c r="F63" s="188">
        <f t="shared" si="1"/>
        <v>0</v>
      </c>
    </row>
    <row r="64" spans="1:6" ht="14.25" customHeight="1">
      <c r="A64" s="190">
        <v>27</v>
      </c>
      <c r="B64" s="147" t="s">
        <v>262</v>
      </c>
      <c r="C64" s="148" t="s">
        <v>98</v>
      </c>
      <c r="D64" s="139">
        <v>769</v>
      </c>
      <c r="E64" s="140"/>
      <c r="F64" s="188">
        <f t="shared" si="1"/>
        <v>0</v>
      </c>
    </row>
    <row r="65" spans="1:6" ht="14.25" customHeight="1">
      <c r="A65" s="190">
        <v>28</v>
      </c>
      <c r="B65" s="147" t="s">
        <v>242</v>
      </c>
      <c r="C65" s="148" t="s">
        <v>98</v>
      </c>
      <c r="D65" s="139">
        <v>952</v>
      </c>
      <c r="E65" s="140"/>
      <c r="F65" s="188">
        <f t="shared" si="1"/>
        <v>0</v>
      </c>
    </row>
    <row r="66" spans="1:6" ht="14.25" customHeight="1">
      <c r="A66" s="190">
        <v>29</v>
      </c>
      <c r="B66" s="147" t="s">
        <v>263</v>
      </c>
      <c r="C66" s="148" t="s">
        <v>98</v>
      </c>
      <c r="D66" s="139">
        <v>235</v>
      </c>
      <c r="E66" s="140"/>
      <c r="F66" s="188">
        <f t="shared" si="1"/>
        <v>0</v>
      </c>
    </row>
    <row r="67" spans="1:6" ht="14.25" customHeight="1">
      <c r="A67" s="190">
        <v>30</v>
      </c>
      <c r="B67" s="147" t="s">
        <v>264</v>
      </c>
      <c r="C67" s="148" t="s">
        <v>98</v>
      </c>
      <c r="D67" s="139">
        <v>175</v>
      </c>
      <c r="E67" s="140"/>
      <c r="F67" s="188">
        <f t="shared" si="1"/>
        <v>0</v>
      </c>
    </row>
    <row r="68" spans="1:6" ht="14.25" customHeight="1">
      <c r="A68" s="190">
        <v>31</v>
      </c>
      <c r="B68" s="147" t="s">
        <v>265</v>
      </c>
      <c r="C68" s="148" t="s">
        <v>22</v>
      </c>
      <c r="D68" s="139">
        <v>125</v>
      </c>
      <c r="E68" s="140"/>
      <c r="F68" s="188">
        <f t="shared" si="1"/>
        <v>0</v>
      </c>
    </row>
    <row r="69" spans="1:6" ht="14.25" customHeight="1">
      <c r="A69" s="190">
        <v>32</v>
      </c>
      <c r="B69" s="147" t="s">
        <v>266</v>
      </c>
      <c r="C69" s="148" t="s">
        <v>22</v>
      </c>
      <c r="D69" s="139">
        <v>1</v>
      </c>
      <c r="E69" s="140"/>
      <c r="F69" s="188">
        <f t="shared" si="1"/>
        <v>0</v>
      </c>
    </row>
    <row r="70" spans="1:6" ht="14.25" customHeight="1">
      <c r="A70" s="190">
        <v>33</v>
      </c>
      <c r="B70" s="147" t="s">
        <v>267</v>
      </c>
      <c r="C70" s="148" t="s">
        <v>22</v>
      </c>
      <c r="D70" s="139">
        <v>1</v>
      </c>
      <c r="E70" s="140"/>
      <c r="F70" s="188">
        <f t="shared" si="1"/>
        <v>0</v>
      </c>
    </row>
    <row r="71" spans="1:6" ht="14.25" customHeight="1">
      <c r="A71" s="190">
        <v>34</v>
      </c>
      <c r="B71" s="147" t="s">
        <v>268</v>
      </c>
      <c r="C71" s="148" t="s">
        <v>22</v>
      </c>
      <c r="D71" s="139">
        <v>1</v>
      </c>
      <c r="E71" s="140"/>
      <c r="F71" s="188">
        <f t="shared" si="1"/>
        <v>0</v>
      </c>
    </row>
    <row r="72" spans="1:6" ht="14.25" customHeight="1">
      <c r="A72" s="190">
        <v>35</v>
      </c>
      <c r="B72" s="147" t="s">
        <v>269</v>
      </c>
      <c r="C72" s="148" t="s">
        <v>22</v>
      </c>
      <c r="D72" s="139">
        <v>1</v>
      </c>
      <c r="E72" s="140"/>
      <c r="F72" s="188">
        <f t="shared" si="1"/>
        <v>0</v>
      </c>
    </row>
    <row r="73" spans="1:6">
      <c r="A73" s="190">
        <v>37</v>
      </c>
      <c r="B73" s="147" t="s">
        <v>270</v>
      </c>
      <c r="C73" s="143" t="s">
        <v>22</v>
      </c>
      <c r="D73" s="148">
        <v>1</v>
      </c>
      <c r="E73" s="140"/>
      <c r="F73" s="188">
        <f t="shared" si="1"/>
        <v>0</v>
      </c>
    </row>
    <row r="74" spans="1:6" ht="15">
      <c r="A74" s="189">
        <v>4</v>
      </c>
      <c r="B74" s="134" t="s">
        <v>271</v>
      </c>
      <c r="C74" s="135"/>
      <c r="D74" s="135"/>
      <c r="E74" s="135"/>
      <c r="F74" s="135">
        <f>SUBTOTAL(9,F75:F86)</f>
        <v>0</v>
      </c>
    </row>
    <row r="75" spans="1:6" ht="28.5">
      <c r="A75" s="187">
        <v>1</v>
      </c>
      <c r="B75" s="149" t="s">
        <v>272</v>
      </c>
      <c r="C75" s="138" t="s">
        <v>22</v>
      </c>
      <c r="D75" s="150">
        <v>1</v>
      </c>
      <c r="E75" s="140"/>
      <c r="F75" s="188">
        <f t="shared" ref="F75:F86" si="2">D:D*E:E</f>
        <v>0</v>
      </c>
    </row>
    <row r="76" spans="1:6">
      <c r="A76" s="187">
        <v>2</v>
      </c>
      <c r="B76" s="149" t="s">
        <v>273</v>
      </c>
      <c r="C76" s="138" t="s">
        <v>22</v>
      </c>
      <c r="D76" s="150">
        <v>1389</v>
      </c>
      <c r="E76" s="140"/>
      <c r="F76" s="191">
        <f t="shared" si="2"/>
        <v>0</v>
      </c>
    </row>
    <row r="77" spans="1:6" ht="28.5">
      <c r="A77" s="187">
        <v>3</v>
      </c>
      <c r="B77" s="149" t="s">
        <v>274</v>
      </c>
      <c r="C77" s="138" t="s">
        <v>98</v>
      </c>
      <c r="D77" s="150">
        <v>1580</v>
      </c>
      <c r="E77" s="140"/>
      <c r="F77" s="191">
        <f t="shared" si="2"/>
        <v>0</v>
      </c>
    </row>
    <row r="78" spans="1:6">
      <c r="A78" s="187">
        <v>4</v>
      </c>
      <c r="B78" s="149" t="s">
        <v>275</v>
      </c>
      <c r="C78" s="138" t="s">
        <v>98</v>
      </c>
      <c r="D78" s="150">
        <v>238</v>
      </c>
      <c r="E78" s="140"/>
      <c r="F78" s="191">
        <f t="shared" si="2"/>
        <v>0</v>
      </c>
    </row>
    <row r="79" spans="1:6" ht="28.5">
      <c r="A79" s="187">
        <v>5</v>
      </c>
      <c r="B79" s="149" t="s">
        <v>276</v>
      </c>
      <c r="C79" s="138" t="s">
        <v>22</v>
      </c>
      <c r="D79" s="150">
        <v>13</v>
      </c>
      <c r="E79" s="140"/>
      <c r="F79" s="191">
        <f t="shared" si="2"/>
        <v>0</v>
      </c>
    </row>
    <row r="80" spans="1:6">
      <c r="A80" s="187">
        <v>6</v>
      </c>
      <c r="B80" s="149" t="s">
        <v>277</v>
      </c>
      <c r="C80" s="138" t="s">
        <v>22</v>
      </c>
      <c r="D80" s="150">
        <v>1</v>
      </c>
      <c r="E80" s="140"/>
      <c r="F80" s="191">
        <f t="shared" si="2"/>
        <v>0</v>
      </c>
    </row>
    <row r="81" spans="1:6" ht="28.5">
      <c r="A81" s="187">
        <v>7</v>
      </c>
      <c r="B81" s="149" t="s">
        <v>278</v>
      </c>
      <c r="C81" s="138" t="s">
        <v>98</v>
      </c>
      <c r="D81" s="150">
        <v>130</v>
      </c>
      <c r="E81" s="140"/>
      <c r="F81" s="191">
        <f t="shared" si="2"/>
        <v>0</v>
      </c>
    </row>
    <row r="82" spans="1:6">
      <c r="A82" s="187">
        <v>8</v>
      </c>
      <c r="B82" s="149" t="s">
        <v>279</v>
      </c>
      <c r="C82" s="138" t="s">
        <v>22</v>
      </c>
      <c r="D82" s="150">
        <v>39</v>
      </c>
      <c r="E82" s="140"/>
      <c r="F82" s="191">
        <f t="shared" si="2"/>
        <v>0</v>
      </c>
    </row>
    <row r="83" spans="1:6">
      <c r="A83" s="187">
        <v>9</v>
      </c>
      <c r="B83" s="149" t="s">
        <v>280</v>
      </c>
      <c r="C83" s="138" t="s">
        <v>22</v>
      </c>
      <c r="D83" s="150">
        <v>13</v>
      </c>
      <c r="E83" s="140"/>
      <c r="F83" s="191">
        <f t="shared" si="2"/>
        <v>0</v>
      </c>
    </row>
    <row r="84" spans="1:6">
      <c r="A84" s="187">
        <v>10</v>
      </c>
      <c r="B84" s="149" t="s">
        <v>281</v>
      </c>
      <c r="C84" s="138" t="s">
        <v>22</v>
      </c>
      <c r="D84" s="150">
        <v>13</v>
      </c>
      <c r="E84" s="140"/>
      <c r="F84" s="191">
        <f t="shared" si="2"/>
        <v>0</v>
      </c>
    </row>
    <row r="85" spans="1:6">
      <c r="A85" s="187">
        <v>11</v>
      </c>
      <c r="B85" s="149" t="s">
        <v>282</v>
      </c>
      <c r="C85" s="138" t="s">
        <v>22</v>
      </c>
      <c r="D85" s="150">
        <v>13</v>
      </c>
      <c r="E85" s="140"/>
      <c r="F85" s="191">
        <f t="shared" si="2"/>
        <v>0</v>
      </c>
    </row>
    <row r="86" spans="1:6" ht="15" thickBot="1">
      <c r="A86" s="187">
        <v>12</v>
      </c>
      <c r="B86" s="149" t="s">
        <v>283</v>
      </c>
      <c r="C86" s="138" t="s">
        <v>22</v>
      </c>
      <c r="D86" s="150">
        <v>39</v>
      </c>
      <c r="E86" s="140"/>
      <c r="F86" s="191">
        <f t="shared" si="2"/>
        <v>0</v>
      </c>
    </row>
    <row r="87" spans="1:6" ht="16.5" thickBot="1">
      <c r="A87" s="251"/>
      <c r="B87" s="252"/>
      <c r="C87" s="252"/>
      <c r="D87" s="252"/>
      <c r="E87" s="252"/>
      <c r="F87" s="43">
        <f>SUM(F75:F86,F38:F73,F18:F36,F12:F16)</f>
        <v>0</v>
      </c>
    </row>
    <row r="88" spans="1:6" ht="16.5" thickBot="1">
      <c r="A88" s="253" t="s">
        <v>545</v>
      </c>
      <c r="B88" s="254"/>
      <c r="C88" s="254"/>
      <c r="D88" s="254"/>
      <c r="E88" s="254"/>
      <c r="F88" s="43">
        <f>F87*0.1</f>
        <v>0</v>
      </c>
    </row>
    <row r="89" spans="1:6" ht="16.5" thickBot="1">
      <c r="A89" s="255" t="s">
        <v>101</v>
      </c>
      <c r="B89" s="256"/>
      <c r="C89" s="256"/>
      <c r="D89" s="256"/>
      <c r="E89" s="256"/>
      <c r="F89" s="43">
        <f>(F87+F88)</f>
        <v>0</v>
      </c>
    </row>
  </sheetData>
  <sheetProtection selectLockedCells="1" selectUnlockedCells="1"/>
  <mergeCells count="12">
    <mergeCell ref="A1:F1"/>
    <mergeCell ref="C2:F2"/>
    <mergeCell ref="C3:F3"/>
    <mergeCell ref="C4:F4"/>
    <mergeCell ref="A5:F5"/>
    <mergeCell ref="A87:E87"/>
    <mergeCell ref="A88:E88"/>
    <mergeCell ref="A89:E89"/>
    <mergeCell ref="A4:B4"/>
    <mergeCell ref="A2:B2"/>
    <mergeCell ref="A3:B3"/>
    <mergeCell ref="B6:F6"/>
  </mergeCells>
  <pageMargins left="0.70866141732283472" right="0.31496062992125984" top="0.41" bottom="0.52" header="0.74803149606299213" footer="0.35"/>
  <pageSetup paperSize="9" scale="80" firstPageNumber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7" zoomScale="85" zoomScaleNormal="85" workbookViewId="0">
      <selection activeCell="E11" sqref="E11:E25"/>
    </sheetView>
  </sheetViews>
  <sheetFormatPr defaultColWidth="9.25" defaultRowHeight="14.25"/>
  <cols>
    <col min="1" max="1" width="7" style="1" customWidth="1"/>
    <col min="2" max="2" width="54.5" style="90" customWidth="1"/>
    <col min="3" max="3" width="10.25" style="90" customWidth="1"/>
    <col min="4" max="4" width="10.25" style="91" customWidth="1"/>
    <col min="5" max="5" width="10.25" style="92" customWidth="1"/>
    <col min="6" max="6" width="12.625" style="90" customWidth="1"/>
    <col min="7" max="16384" width="9.25" style="2"/>
  </cols>
  <sheetData>
    <row r="1" spans="1:6" ht="45.75" customHeight="1">
      <c r="A1" s="203" t="s">
        <v>489</v>
      </c>
      <c r="B1" s="204"/>
      <c r="C1" s="204"/>
      <c r="D1" s="204"/>
      <c r="E1" s="204"/>
      <c r="F1" s="205"/>
    </row>
    <row r="2" spans="1:6" ht="77.25" customHeight="1">
      <c r="A2" s="206" t="s">
        <v>0</v>
      </c>
      <c r="B2" s="207"/>
      <c r="C2" s="263" t="s">
        <v>117</v>
      </c>
      <c r="D2" s="263"/>
      <c r="E2" s="263"/>
      <c r="F2" s="264"/>
    </row>
    <row r="3" spans="1:6" ht="39" customHeight="1">
      <c r="A3" s="206" t="s">
        <v>1</v>
      </c>
      <c r="B3" s="207"/>
      <c r="C3" s="265" t="s">
        <v>118</v>
      </c>
      <c r="D3" s="266"/>
      <c r="E3" s="266"/>
      <c r="F3" s="267"/>
    </row>
    <row r="4" spans="1:6" ht="42.75" customHeight="1" thickBot="1">
      <c r="A4" s="199" t="s">
        <v>75</v>
      </c>
      <c r="B4" s="200"/>
      <c r="C4" s="268" t="s">
        <v>119</v>
      </c>
      <c r="D4" s="269"/>
      <c r="E4" s="269"/>
      <c r="F4" s="270"/>
    </row>
    <row r="5" spans="1:6" ht="16.5" customHeight="1" thickBot="1">
      <c r="A5" s="218" t="s">
        <v>102</v>
      </c>
      <c r="B5" s="218"/>
      <c r="C5" s="218"/>
      <c r="D5" s="218"/>
      <c r="E5" s="218"/>
      <c r="F5" s="218"/>
    </row>
    <row r="6" spans="1:6" ht="15" customHeight="1" thickBot="1">
      <c r="A6" s="11"/>
      <c r="B6" s="222" t="s">
        <v>585</v>
      </c>
      <c r="C6" s="223"/>
      <c r="D6" s="223"/>
      <c r="E6" s="223"/>
      <c r="F6" s="224"/>
    </row>
    <row r="7" spans="1:6" ht="15.75">
      <c r="A7" s="36"/>
      <c r="B7" s="81"/>
      <c r="C7" s="81"/>
      <c r="D7" s="81"/>
      <c r="E7" s="81"/>
      <c r="F7" s="82"/>
    </row>
    <row r="8" spans="1:6" ht="63">
      <c r="A8" s="16" t="s">
        <v>2</v>
      </c>
      <c r="B8" s="83" t="s">
        <v>3</v>
      </c>
      <c r="C8" s="83" t="s">
        <v>4</v>
      </c>
      <c r="D8" s="84" t="s">
        <v>5</v>
      </c>
      <c r="E8" s="83" t="s">
        <v>99</v>
      </c>
      <c r="F8" s="85" t="s">
        <v>100</v>
      </c>
    </row>
    <row r="9" spans="1:6" ht="16.5" thickBot="1">
      <c r="A9" s="32">
        <v>1</v>
      </c>
      <c r="B9" s="86">
        <v>2</v>
      </c>
      <c r="C9" s="86">
        <v>3</v>
      </c>
      <c r="D9" s="87">
        <v>4</v>
      </c>
      <c r="E9" s="88">
        <v>5</v>
      </c>
      <c r="F9" s="89">
        <v>6</v>
      </c>
    </row>
    <row r="10" spans="1:6" ht="30" customHeight="1">
      <c r="A10" s="179">
        <v>1</v>
      </c>
      <c r="B10" s="180" t="s">
        <v>568</v>
      </c>
      <c r="C10" s="180"/>
      <c r="D10" s="180"/>
      <c r="E10" s="180"/>
      <c r="F10" s="180"/>
    </row>
    <row r="11" spans="1:6" ht="15.75" customHeight="1">
      <c r="A11" s="181">
        <v>1</v>
      </c>
      <c r="B11" s="182" t="s">
        <v>569</v>
      </c>
      <c r="C11" s="183" t="s">
        <v>22</v>
      </c>
      <c r="D11" s="196">
        <v>6</v>
      </c>
      <c r="E11" s="197"/>
      <c r="F11" s="197">
        <f>D11*E11</f>
        <v>0</v>
      </c>
    </row>
    <row r="12" spans="1:6" ht="30" customHeight="1">
      <c r="A12" s="181">
        <v>2</v>
      </c>
      <c r="B12" s="182" t="s">
        <v>570</v>
      </c>
      <c r="C12" s="183" t="s">
        <v>22</v>
      </c>
      <c r="D12" s="196">
        <v>1</v>
      </c>
      <c r="E12" s="197"/>
      <c r="F12" s="197">
        <f t="shared" ref="F12:F25" si="0">D12*E12</f>
        <v>0</v>
      </c>
    </row>
    <row r="13" spans="1:6">
      <c r="A13" s="181">
        <v>3</v>
      </c>
      <c r="B13" s="182" t="s">
        <v>571</v>
      </c>
      <c r="C13" s="183" t="s">
        <v>22</v>
      </c>
      <c r="D13" s="196">
        <v>1</v>
      </c>
      <c r="E13" s="197"/>
      <c r="F13" s="197">
        <f t="shared" si="0"/>
        <v>0</v>
      </c>
    </row>
    <row r="14" spans="1:6">
      <c r="A14" s="181">
        <v>4</v>
      </c>
      <c r="B14" s="182" t="s">
        <v>572</v>
      </c>
      <c r="C14" s="183" t="s">
        <v>22</v>
      </c>
      <c r="D14" s="196">
        <v>1</v>
      </c>
      <c r="E14" s="197"/>
      <c r="F14" s="197">
        <f t="shared" si="0"/>
        <v>0</v>
      </c>
    </row>
    <row r="15" spans="1:6">
      <c r="A15" s="181">
        <v>5</v>
      </c>
      <c r="B15" s="182" t="s">
        <v>573</v>
      </c>
      <c r="C15" s="183" t="s">
        <v>22</v>
      </c>
      <c r="D15" s="196">
        <v>6</v>
      </c>
      <c r="E15" s="197"/>
      <c r="F15" s="197">
        <f t="shared" si="0"/>
        <v>0</v>
      </c>
    </row>
    <row r="16" spans="1:6">
      <c r="A16" s="181">
        <v>6</v>
      </c>
      <c r="B16" s="182" t="s">
        <v>574</v>
      </c>
      <c r="C16" s="183" t="s">
        <v>22</v>
      </c>
      <c r="D16" s="196">
        <v>11</v>
      </c>
      <c r="E16" s="197"/>
      <c r="F16" s="197">
        <f t="shared" si="0"/>
        <v>0</v>
      </c>
    </row>
    <row r="17" spans="1:8">
      <c r="A17" s="181">
        <v>7</v>
      </c>
      <c r="B17" s="184" t="s">
        <v>575</v>
      </c>
      <c r="C17" s="183" t="s">
        <v>22</v>
      </c>
      <c r="D17" s="196">
        <v>13</v>
      </c>
      <c r="E17" s="197"/>
      <c r="F17" s="197">
        <f t="shared" si="0"/>
        <v>0</v>
      </c>
    </row>
    <row r="18" spans="1:8">
      <c r="A18" s="181">
        <v>8</v>
      </c>
      <c r="B18" s="184" t="s">
        <v>576</v>
      </c>
      <c r="C18" s="183" t="s">
        <v>22</v>
      </c>
      <c r="D18" s="198">
        <v>25</v>
      </c>
      <c r="E18" s="197"/>
      <c r="F18" s="197">
        <f t="shared" si="0"/>
        <v>0</v>
      </c>
    </row>
    <row r="19" spans="1:8">
      <c r="A19" s="181">
        <v>9</v>
      </c>
      <c r="B19" s="184" t="s">
        <v>577</v>
      </c>
      <c r="C19" s="183" t="s">
        <v>22</v>
      </c>
      <c r="D19" s="196">
        <v>14</v>
      </c>
      <c r="E19" s="197"/>
      <c r="F19" s="197">
        <f t="shared" si="0"/>
        <v>0</v>
      </c>
    </row>
    <row r="20" spans="1:8" ht="15">
      <c r="A20" s="181">
        <v>10</v>
      </c>
      <c r="B20" s="182" t="s">
        <v>578</v>
      </c>
      <c r="C20" s="183" t="s">
        <v>22</v>
      </c>
      <c r="D20" s="196">
        <v>12</v>
      </c>
      <c r="E20" s="197"/>
      <c r="F20" s="197">
        <f t="shared" si="0"/>
        <v>0</v>
      </c>
      <c r="G20" s="44"/>
      <c r="H20" s="15"/>
    </row>
    <row r="21" spans="1:8">
      <c r="A21" s="181">
        <v>11</v>
      </c>
      <c r="B21" s="182" t="s">
        <v>579</v>
      </c>
      <c r="C21" s="183" t="s">
        <v>22</v>
      </c>
      <c r="D21" s="196">
        <v>25</v>
      </c>
      <c r="E21" s="197"/>
      <c r="F21" s="197">
        <f t="shared" si="0"/>
        <v>0</v>
      </c>
      <c r="G21" s="15"/>
      <c r="H21" s="15"/>
    </row>
    <row r="22" spans="1:8">
      <c r="A22" s="181">
        <v>12</v>
      </c>
      <c r="B22" s="182" t="s">
        <v>580</v>
      </c>
      <c r="C22" s="183" t="s">
        <v>22</v>
      </c>
      <c r="D22" s="196">
        <v>24</v>
      </c>
      <c r="E22" s="197"/>
      <c r="F22" s="197">
        <f t="shared" si="0"/>
        <v>0</v>
      </c>
    </row>
    <row r="23" spans="1:8" ht="15.75" customHeight="1">
      <c r="A23" s="181">
        <v>13</v>
      </c>
      <c r="B23" s="182" t="s">
        <v>581</v>
      </c>
      <c r="C23" s="183" t="s">
        <v>22</v>
      </c>
      <c r="D23" s="196">
        <v>1</v>
      </c>
      <c r="E23" s="197"/>
      <c r="F23" s="197">
        <f t="shared" si="0"/>
        <v>0</v>
      </c>
    </row>
    <row r="24" spans="1:8" ht="14.25" customHeight="1">
      <c r="A24" s="181">
        <v>14</v>
      </c>
      <c r="B24" s="184" t="s">
        <v>582</v>
      </c>
      <c r="C24" s="183" t="s">
        <v>22</v>
      </c>
      <c r="D24" s="196">
        <v>2</v>
      </c>
      <c r="E24" s="197"/>
      <c r="F24" s="197">
        <f t="shared" si="0"/>
        <v>0</v>
      </c>
    </row>
    <row r="25" spans="1:8" ht="14.25" customHeight="1" thickBot="1">
      <c r="A25" s="181">
        <v>15</v>
      </c>
      <c r="B25" s="182" t="s">
        <v>583</v>
      </c>
      <c r="C25" s="183" t="s">
        <v>22</v>
      </c>
      <c r="D25" s="196">
        <v>10</v>
      </c>
      <c r="E25" s="197"/>
      <c r="F25" s="197">
        <f t="shared" si="0"/>
        <v>0</v>
      </c>
    </row>
    <row r="26" spans="1:8" ht="16.5" thickBot="1">
      <c r="A26" s="251"/>
      <c r="B26" s="252"/>
      <c r="C26" s="252"/>
      <c r="D26" s="252"/>
      <c r="E26" s="252"/>
      <c r="F26" s="43">
        <f>SUM(F11:F25)</f>
        <v>0</v>
      </c>
    </row>
    <row r="27" spans="1:8" ht="16.5" thickBot="1">
      <c r="A27" s="253" t="s">
        <v>545</v>
      </c>
      <c r="B27" s="254"/>
      <c r="C27" s="254"/>
      <c r="D27" s="254"/>
      <c r="E27" s="254"/>
      <c r="F27" s="43">
        <f>F26*0.1</f>
        <v>0</v>
      </c>
    </row>
    <row r="28" spans="1:8" ht="16.5" thickBot="1">
      <c r="A28" s="255" t="s">
        <v>101</v>
      </c>
      <c r="B28" s="256"/>
      <c r="C28" s="256"/>
      <c r="D28" s="256"/>
      <c r="E28" s="256"/>
      <c r="F28" s="43">
        <f>(F26+F27)</f>
        <v>0</v>
      </c>
    </row>
  </sheetData>
  <sheetProtection selectLockedCells="1" selectUnlockedCells="1"/>
  <mergeCells count="12">
    <mergeCell ref="A4:B4"/>
    <mergeCell ref="C4:F4"/>
    <mergeCell ref="A1:F1"/>
    <mergeCell ref="A2:B2"/>
    <mergeCell ref="C2:F2"/>
    <mergeCell ref="A3:B3"/>
    <mergeCell ref="C3:F3"/>
    <mergeCell ref="A5:F5"/>
    <mergeCell ref="B6:F6"/>
    <mergeCell ref="A26:E26"/>
    <mergeCell ref="A27:E27"/>
    <mergeCell ref="A28:E28"/>
  </mergeCells>
  <pageMargins left="0.70866141732283472" right="0.31496062992125984" top="0.41" bottom="0.52" header="0.74803149606299213" footer="0.35"/>
  <pageSetup paperSize="9" scale="80" firstPageNumber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zoomScale="85" zoomScaleNormal="85" workbookViewId="0">
      <selection activeCell="D27" sqref="D27"/>
    </sheetView>
  </sheetViews>
  <sheetFormatPr defaultColWidth="9.25" defaultRowHeight="14.25"/>
  <cols>
    <col min="1" max="1" width="7" style="1" customWidth="1"/>
    <col min="2" max="2" width="54.5" style="2" customWidth="1"/>
    <col min="3" max="3" width="10.25" style="3" customWidth="1"/>
    <col min="4" max="4" width="10.25" style="8" customWidth="1"/>
    <col min="5" max="5" width="10.25" style="5" customWidth="1"/>
    <col min="6" max="6" width="10.25" style="2" customWidth="1"/>
    <col min="7" max="16384" width="9.25" style="2"/>
  </cols>
  <sheetData>
    <row r="1" spans="1:9" ht="67.5" customHeight="1">
      <c r="A1" s="203" t="s">
        <v>116</v>
      </c>
      <c r="B1" s="204"/>
      <c r="C1" s="204"/>
      <c r="D1" s="204"/>
      <c r="E1" s="204"/>
      <c r="F1" s="205"/>
    </row>
    <row r="2" spans="1:9" ht="77.25" customHeight="1">
      <c r="A2" s="206" t="s">
        <v>0</v>
      </c>
      <c r="B2" s="207"/>
      <c r="C2" s="208" t="s">
        <v>117</v>
      </c>
      <c r="D2" s="208"/>
      <c r="E2" s="208"/>
      <c r="F2" s="209"/>
    </row>
    <row r="3" spans="1:9" ht="39" customHeight="1">
      <c r="A3" s="206" t="s">
        <v>1</v>
      </c>
      <c r="B3" s="207"/>
      <c r="C3" s="210" t="s">
        <v>118</v>
      </c>
      <c r="D3" s="210"/>
      <c r="E3" s="210"/>
      <c r="F3" s="211"/>
    </row>
    <row r="4" spans="1:9" ht="42.75" customHeight="1" thickBot="1">
      <c r="A4" s="199" t="s">
        <v>75</v>
      </c>
      <c r="B4" s="200"/>
      <c r="C4" s="201" t="s">
        <v>119</v>
      </c>
      <c r="D4" s="201"/>
      <c r="E4" s="201"/>
      <c r="F4" s="202"/>
    </row>
    <row r="5" spans="1:9" ht="16.5" customHeight="1" thickBot="1">
      <c r="A5" s="218" t="s">
        <v>102</v>
      </c>
      <c r="B5" s="218"/>
      <c r="C5" s="218"/>
      <c r="D5" s="218"/>
      <c r="E5" s="218"/>
      <c r="F5" s="218"/>
    </row>
    <row r="6" spans="1:9" ht="15" customHeight="1" thickBot="1">
      <c r="A6" s="11"/>
      <c r="B6" s="222" t="s">
        <v>208</v>
      </c>
      <c r="C6" s="223"/>
      <c r="D6" s="223"/>
      <c r="E6" s="223"/>
      <c r="F6" s="224"/>
    </row>
    <row r="7" spans="1:9" ht="15.75">
      <c r="A7" s="36"/>
      <c r="B7" s="37"/>
      <c r="C7" s="37"/>
      <c r="D7" s="37"/>
      <c r="E7" s="37"/>
      <c r="F7" s="38"/>
    </row>
    <row r="8" spans="1:9" ht="63">
      <c r="A8" s="16" t="s">
        <v>2</v>
      </c>
      <c r="B8" s="7" t="s">
        <v>3</v>
      </c>
      <c r="C8" s="7" t="s">
        <v>4</v>
      </c>
      <c r="D8" s="35" t="s">
        <v>5</v>
      </c>
      <c r="E8" s="7" t="s">
        <v>99</v>
      </c>
      <c r="F8" s="25" t="s">
        <v>100</v>
      </c>
    </row>
    <row r="9" spans="1:9" ht="16.5" thickBot="1">
      <c r="A9" s="32">
        <v>1</v>
      </c>
      <c r="B9" s="33">
        <v>2</v>
      </c>
      <c r="C9" s="33">
        <v>3</v>
      </c>
      <c r="D9" s="40">
        <v>4</v>
      </c>
      <c r="E9" s="41">
        <v>5</v>
      </c>
      <c r="F9" s="34">
        <v>6</v>
      </c>
      <c r="I9" s="3"/>
    </row>
    <row r="10" spans="1:9" ht="14.25" customHeight="1">
      <c r="A10" s="153" t="s">
        <v>97</v>
      </c>
      <c r="B10" s="154" t="s">
        <v>113</v>
      </c>
      <c r="C10" s="155"/>
      <c r="D10" s="155"/>
      <c r="E10" s="155"/>
      <c r="F10" s="156"/>
    </row>
    <row r="11" spans="1:9" ht="14.25" customHeight="1">
      <c r="A11" s="192">
        <v>1</v>
      </c>
      <c r="B11" s="50" t="s">
        <v>284</v>
      </c>
      <c r="C11" s="51" t="s">
        <v>110</v>
      </c>
      <c r="D11" s="93"/>
      <c r="E11" s="152"/>
      <c r="F11" s="152"/>
    </row>
    <row r="12" spans="1:9" ht="14.25" customHeight="1">
      <c r="A12" s="192">
        <v>2</v>
      </c>
      <c r="B12" s="50" t="s">
        <v>285</v>
      </c>
      <c r="C12" s="51" t="s">
        <v>111</v>
      </c>
      <c r="D12" s="93"/>
      <c r="E12" s="152"/>
      <c r="F12" s="152"/>
    </row>
    <row r="13" spans="1:9" ht="14.25" customHeight="1">
      <c r="A13" s="192">
        <v>3</v>
      </c>
      <c r="B13" s="50" t="s">
        <v>286</v>
      </c>
      <c r="C13" s="51" t="s">
        <v>111</v>
      </c>
      <c r="D13" s="93"/>
      <c r="E13" s="152"/>
      <c r="F13" s="152"/>
    </row>
    <row r="14" spans="1:9" ht="14.25" customHeight="1">
      <c r="A14" s="192">
        <v>4</v>
      </c>
      <c r="B14" s="50" t="s">
        <v>287</v>
      </c>
      <c r="C14" s="51" t="s">
        <v>109</v>
      </c>
      <c r="D14" s="93"/>
      <c r="E14" s="152"/>
      <c r="F14" s="152"/>
    </row>
    <row r="15" spans="1:9" ht="14.25" customHeight="1">
      <c r="A15" s="192">
        <v>5</v>
      </c>
      <c r="B15" s="50" t="s">
        <v>288</v>
      </c>
      <c r="C15" s="51" t="s">
        <v>112</v>
      </c>
      <c r="D15" s="93"/>
      <c r="E15" s="152"/>
      <c r="F15" s="152"/>
    </row>
    <row r="16" spans="1:9" ht="14.25" customHeight="1">
      <c r="A16" s="192">
        <v>6</v>
      </c>
      <c r="B16" s="50" t="s">
        <v>289</v>
      </c>
      <c r="C16" s="51" t="s">
        <v>109</v>
      </c>
      <c r="D16" s="94"/>
      <c r="E16" s="152"/>
      <c r="F16" s="152"/>
    </row>
    <row r="17" spans="1:8" ht="14.25" customHeight="1">
      <c r="A17" s="192">
        <v>7</v>
      </c>
      <c r="B17" s="50" t="s">
        <v>290</v>
      </c>
      <c r="C17" s="51" t="s">
        <v>111</v>
      </c>
      <c r="D17" s="94"/>
      <c r="E17" s="152"/>
      <c r="F17" s="152"/>
    </row>
    <row r="18" spans="1:8" ht="17.25">
      <c r="A18" s="192">
        <v>8</v>
      </c>
      <c r="B18" s="50" t="s">
        <v>291</v>
      </c>
      <c r="C18" s="51" t="s">
        <v>110</v>
      </c>
      <c r="D18" s="94"/>
      <c r="E18" s="152"/>
      <c r="F18" s="152"/>
      <c r="G18" s="44"/>
      <c r="H18" s="15"/>
    </row>
    <row r="19" spans="1:8" ht="18" thickBot="1">
      <c r="A19" s="192">
        <v>9</v>
      </c>
      <c r="B19" s="50" t="s">
        <v>292</v>
      </c>
      <c r="C19" s="51" t="s">
        <v>110</v>
      </c>
      <c r="D19" s="94"/>
      <c r="E19" s="152"/>
      <c r="F19" s="152"/>
      <c r="G19" s="15"/>
      <c r="H19" s="15"/>
    </row>
    <row r="20" spans="1:8" ht="15.75" customHeight="1" thickBot="1">
      <c r="A20" s="251"/>
      <c r="B20" s="252"/>
      <c r="C20" s="252"/>
      <c r="D20" s="252"/>
      <c r="E20" s="252"/>
      <c r="F20" s="43">
        <f>SUM(F11:F19)</f>
        <v>0</v>
      </c>
    </row>
    <row r="21" spans="1:8" ht="15.75" customHeight="1" thickBot="1">
      <c r="A21" s="253" t="s">
        <v>545</v>
      </c>
      <c r="B21" s="254"/>
      <c r="C21" s="254"/>
      <c r="D21" s="254"/>
      <c r="E21" s="254"/>
      <c r="F21" s="43">
        <f>F20*0.1</f>
        <v>0</v>
      </c>
    </row>
    <row r="22" spans="1:8" ht="15.75" customHeight="1" thickBot="1">
      <c r="A22" s="255" t="s">
        <v>101</v>
      </c>
      <c r="B22" s="256"/>
      <c r="C22" s="256"/>
      <c r="D22" s="256"/>
      <c r="E22" s="256"/>
      <c r="F22" s="43">
        <f>SUM(F20+F21)</f>
        <v>0</v>
      </c>
    </row>
    <row r="23" spans="1:8" ht="14.25" customHeight="1">
      <c r="A23" s="48"/>
      <c r="B23" s="49"/>
      <c r="C23" s="49"/>
      <c r="D23" s="49"/>
      <c r="E23" s="49"/>
      <c r="F23" s="52"/>
    </row>
    <row r="24" spans="1:8" ht="14.25" customHeight="1">
      <c r="A24" s="49"/>
      <c r="B24" s="49"/>
      <c r="C24" s="49"/>
      <c r="D24" s="49"/>
      <c r="E24" s="49"/>
      <c r="F24" s="49"/>
      <c r="G24" s="15"/>
    </row>
    <row r="25" spans="1:8" ht="14.25" customHeight="1">
      <c r="A25" s="49"/>
      <c r="B25" s="49"/>
      <c r="C25" s="49"/>
      <c r="D25" s="49"/>
      <c r="E25" s="49"/>
      <c r="F25" s="49"/>
      <c r="G25" s="15"/>
    </row>
    <row r="26" spans="1:8" ht="14.25" customHeight="1">
      <c r="A26" s="49"/>
      <c r="B26" s="49"/>
      <c r="C26" s="49"/>
      <c r="D26" s="49"/>
      <c r="E26" s="49"/>
      <c r="F26" s="49"/>
      <c r="G26" s="15"/>
    </row>
    <row r="27" spans="1:8" ht="14.25" customHeight="1">
      <c r="A27" s="49"/>
      <c r="B27" s="49"/>
      <c r="C27" s="49"/>
      <c r="D27" s="49"/>
      <c r="E27" s="49"/>
      <c r="F27" s="49"/>
      <c r="G27" s="15"/>
    </row>
    <row r="28" spans="1:8" ht="14.25" customHeight="1">
      <c r="A28" s="49"/>
      <c r="B28" s="49"/>
      <c r="C28" s="49"/>
      <c r="D28" s="49"/>
      <c r="E28" s="49"/>
      <c r="F28" s="49"/>
      <c r="G28" s="15"/>
    </row>
    <row r="29" spans="1:8" ht="14.25" customHeight="1">
      <c r="A29" s="49"/>
      <c r="B29" s="49"/>
      <c r="C29" s="49"/>
      <c r="D29" s="49"/>
      <c r="E29" s="49"/>
      <c r="F29" s="49"/>
      <c r="G29" s="15"/>
    </row>
    <row r="30" spans="1:8" ht="14.25" customHeight="1">
      <c r="A30" s="49"/>
      <c r="B30" s="49"/>
      <c r="C30" s="49"/>
      <c r="D30" s="49"/>
      <c r="E30" s="49"/>
      <c r="F30" s="49"/>
      <c r="G30" s="15"/>
    </row>
    <row r="31" spans="1:8" ht="18.75" customHeight="1">
      <c r="A31" s="49"/>
      <c r="B31" s="49"/>
      <c r="C31" s="49"/>
      <c r="D31" s="49"/>
      <c r="E31" s="49"/>
      <c r="F31" s="49"/>
      <c r="G31" s="15"/>
    </row>
    <row r="32" spans="1:8" ht="14.25" customHeight="1">
      <c r="A32" s="53"/>
      <c r="B32" s="15"/>
      <c r="C32" s="54"/>
      <c r="D32" s="55"/>
      <c r="E32" s="49"/>
      <c r="F32" s="15"/>
      <c r="G32" s="15"/>
    </row>
    <row r="33" spans="1:8" ht="14.25" customHeight="1">
      <c r="A33" s="53"/>
      <c r="B33" s="15"/>
      <c r="C33" s="54"/>
      <c r="D33" s="55"/>
      <c r="E33" s="49"/>
      <c r="F33" s="15"/>
      <c r="G33" s="15"/>
    </row>
    <row r="34" spans="1:8" ht="14.25" customHeight="1">
      <c r="A34" s="53"/>
      <c r="B34" s="15"/>
      <c r="C34" s="54"/>
      <c r="D34" s="55"/>
      <c r="E34" s="49"/>
      <c r="F34" s="15"/>
      <c r="G34" s="15"/>
    </row>
    <row r="35" spans="1:8" ht="14.25" customHeight="1">
      <c r="A35" s="53"/>
      <c r="B35" s="15"/>
      <c r="C35" s="54"/>
      <c r="D35" s="55"/>
      <c r="E35" s="49"/>
      <c r="F35" s="15"/>
      <c r="G35" s="15"/>
    </row>
    <row r="36" spans="1:8" ht="14.25" customHeight="1">
      <c r="A36" s="53"/>
      <c r="B36" s="15"/>
      <c r="C36" s="54"/>
      <c r="D36" s="55"/>
      <c r="E36" s="56"/>
      <c r="F36" s="15"/>
      <c r="G36" s="15"/>
    </row>
    <row r="37" spans="1:8" ht="14.25" customHeight="1">
      <c r="A37" s="53"/>
      <c r="B37" s="15"/>
      <c r="C37" s="54"/>
      <c r="D37" s="55"/>
      <c r="E37" s="56"/>
      <c r="F37" s="15"/>
      <c r="G37" s="15"/>
      <c r="H37" s="15"/>
    </row>
    <row r="38" spans="1:8" ht="14.25" customHeight="1">
      <c r="E38" s="10"/>
    </row>
    <row r="39" spans="1:8" ht="14.25" customHeight="1">
      <c r="E39" s="10"/>
    </row>
    <row r="40" spans="1:8" ht="14.25" customHeight="1">
      <c r="E40" s="10"/>
    </row>
    <row r="41" spans="1:8" ht="14.25" customHeight="1">
      <c r="E41" s="10"/>
    </row>
    <row r="42" spans="1:8" ht="14.25" customHeight="1">
      <c r="E42" s="10"/>
    </row>
    <row r="43" spans="1:8" ht="14.25" customHeight="1">
      <c r="E43" s="10"/>
    </row>
    <row r="44" spans="1:8" ht="14.25" customHeight="1">
      <c r="E44" s="10"/>
    </row>
    <row r="45" spans="1:8" ht="14.25" customHeight="1">
      <c r="E45" s="10"/>
    </row>
    <row r="46" spans="1:8" ht="14.25" customHeight="1">
      <c r="E46" s="10"/>
    </row>
    <row r="47" spans="1:8" ht="14.25" customHeight="1">
      <c r="E47" s="4"/>
      <c r="F47" s="10"/>
    </row>
    <row r="48" spans="1:8" ht="14.25" customHeight="1">
      <c r="E48" s="4"/>
      <c r="F48" s="10"/>
    </row>
    <row r="49" spans="5:6" ht="14.25" customHeight="1">
      <c r="E49" s="4"/>
      <c r="F49" s="10"/>
    </row>
    <row r="50" spans="5:6" ht="14.25" customHeight="1">
      <c r="E50" s="10"/>
    </row>
    <row r="51" spans="5:6" ht="14.25" customHeight="1">
      <c r="E51" s="10"/>
    </row>
    <row r="52" spans="5:6" ht="14.25" customHeight="1">
      <c r="E52" s="10"/>
    </row>
    <row r="53" spans="5:6" ht="14.25" customHeight="1">
      <c r="E53" s="10"/>
    </row>
    <row r="54" spans="5:6" ht="14.25" customHeight="1">
      <c r="E54" s="10"/>
    </row>
    <row r="55" spans="5:6" ht="14.25" customHeight="1">
      <c r="E55" s="10"/>
    </row>
    <row r="56" spans="5:6" ht="14.25" customHeight="1">
      <c r="E56" s="10"/>
    </row>
    <row r="57" spans="5:6" ht="14.25" customHeight="1">
      <c r="E57" s="10"/>
    </row>
    <row r="58" spans="5:6" ht="14.25" customHeight="1">
      <c r="E58" s="10"/>
    </row>
    <row r="59" spans="5:6" ht="14.25" customHeight="1">
      <c r="E59" s="10"/>
    </row>
    <row r="60" spans="5:6" ht="14.25" customHeight="1">
      <c r="E60" s="10"/>
    </row>
    <row r="61" spans="5:6" ht="14.25" customHeight="1">
      <c r="E61" s="10"/>
    </row>
    <row r="62" spans="5:6" ht="14.25" customHeight="1">
      <c r="E62" s="10"/>
    </row>
    <row r="63" spans="5:6" ht="14.25" customHeight="1">
      <c r="E63" s="10"/>
    </row>
    <row r="64" spans="5:6" ht="14.25" customHeight="1">
      <c r="E64" s="10"/>
    </row>
    <row r="65" spans="5:5" ht="14.25" customHeight="1">
      <c r="E65" s="10"/>
    </row>
    <row r="66" spans="5:5" ht="14.25" customHeight="1">
      <c r="E66" s="10"/>
    </row>
    <row r="67" spans="5:5" ht="14.25" customHeight="1">
      <c r="E67" s="10"/>
    </row>
    <row r="68" spans="5:5" ht="14.25" customHeight="1">
      <c r="E68" s="10"/>
    </row>
    <row r="69" spans="5:5" ht="14.25" customHeight="1">
      <c r="E69" s="10"/>
    </row>
    <row r="70" spans="5:5" ht="14.25" customHeight="1">
      <c r="E70" s="10"/>
    </row>
  </sheetData>
  <sheetProtection selectLockedCells="1" selectUnlockedCells="1"/>
  <mergeCells count="12">
    <mergeCell ref="A21:E21"/>
    <mergeCell ref="A22:E22"/>
    <mergeCell ref="A5:F5"/>
    <mergeCell ref="A20:E20"/>
    <mergeCell ref="B6:F6"/>
    <mergeCell ref="A4:B4"/>
    <mergeCell ref="C4:F4"/>
    <mergeCell ref="A1:F1"/>
    <mergeCell ref="A2:B2"/>
    <mergeCell ref="C2:F2"/>
    <mergeCell ref="A3:B3"/>
    <mergeCell ref="C3:F3"/>
  </mergeCells>
  <pageMargins left="0.70866141732283472" right="0.31496062992125984" top="0.41" bottom="0.52" header="0.74803149606299213" footer="0.35"/>
  <pageSetup paperSize="9" scale="80" firstPageNumber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62" workbookViewId="0">
      <selection activeCell="E87" sqref="E87:E90"/>
    </sheetView>
  </sheetViews>
  <sheetFormatPr defaultRowHeight="14.25"/>
  <cols>
    <col min="1" max="1" width="7" customWidth="1"/>
    <col min="2" max="2" width="54.5" customWidth="1"/>
    <col min="3" max="5" width="11.125" customWidth="1"/>
    <col min="6" max="6" width="12.25" customWidth="1"/>
  </cols>
  <sheetData>
    <row r="1" spans="1:6" ht="56.25" customHeight="1">
      <c r="A1" s="203" t="s">
        <v>116</v>
      </c>
      <c r="B1" s="204"/>
      <c r="C1" s="204"/>
      <c r="D1" s="204"/>
      <c r="E1" s="204"/>
      <c r="F1" s="205"/>
    </row>
    <row r="2" spans="1:6" ht="52.5" customHeight="1">
      <c r="A2" s="206" t="s">
        <v>0</v>
      </c>
      <c r="B2" s="207"/>
      <c r="C2" s="208" t="s">
        <v>117</v>
      </c>
      <c r="D2" s="208"/>
      <c r="E2" s="208"/>
      <c r="F2" s="209"/>
    </row>
    <row r="3" spans="1:6" ht="49.5" customHeight="1">
      <c r="A3" s="206" t="s">
        <v>1</v>
      </c>
      <c r="B3" s="207"/>
      <c r="C3" s="210" t="s">
        <v>118</v>
      </c>
      <c r="D3" s="210"/>
      <c r="E3" s="210"/>
      <c r="F3" s="211"/>
    </row>
    <row r="4" spans="1:6" ht="60.75" customHeight="1" thickBot="1">
      <c r="A4" s="199" t="s">
        <v>75</v>
      </c>
      <c r="B4" s="200"/>
      <c r="C4" s="201" t="s">
        <v>119</v>
      </c>
      <c r="D4" s="201"/>
      <c r="E4" s="201"/>
      <c r="F4" s="202"/>
    </row>
    <row r="5" spans="1:6" ht="16.5" thickBot="1">
      <c r="A5" s="234" t="s">
        <v>102</v>
      </c>
      <c r="B5" s="235"/>
      <c r="C5" s="235"/>
      <c r="D5" s="235"/>
      <c r="E5" s="235"/>
      <c r="F5" s="236"/>
    </row>
    <row r="6" spans="1:6" ht="15.75" thickBot="1">
      <c r="A6" s="11"/>
      <c r="B6" s="222" t="s">
        <v>588</v>
      </c>
      <c r="C6" s="223"/>
      <c r="D6" s="223"/>
      <c r="E6" s="223"/>
      <c r="F6" s="224"/>
    </row>
    <row r="7" spans="1:6" ht="15.75">
      <c r="A7" s="36"/>
      <c r="B7" s="37"/>
      <c r="C7" s="37"/>
      <c r="D7" s="37"/>
      <c r="E7" s="37"/>
      <c r="F7" s="38"/>
    </row>
    <row r="8" spans="1:6" ht="63">
      <c r="A8" s="16" t="s">
        <v>2</v>
      </c>
      <c r="B8" s="7" t="s">
        <v>3</v>
      </c>
      <c r="C8" s="7" t="s">
        <v>4</v>
      </c>
      <c r="D8" s="35" t="s">
        <v>5</v>
      </c>
      <c r="E8" s="7" t="s">
        <v>99</v>
      </c>
      <c r="F8" s="25" t="s">
        <v>100</v>
      </c>
    </row>
    <row r="9" spans="1:6" ht="16.5" thickBot="1">
      <c r="A9" s="32">
        <v>1</v>
      </c>
      <c r="B9" s="33">
        <v>2</v>
      </c>
      <c r="C9" s="33">
        <v>3</v>
      </c>
      <c r="D9" s="40">
        <v>4</v>
      </c>
      <c r="E9" s="41">
        <v>5</v>
      </c>
      <c r="F9" s="34">
        <v>6</v>
      </c>
    </row>
    <row r="10" spans="1:6" ht="15">
      <c r="A10" s="26" t="s">
        <v>8</v>
      </c>
      <c r="B10" s="97" t="s">
        <v>297</v>
      </c>
      <c r="C10" s="98" t="s">
        <v>22</v>
      </c>
      <c r="D10" s="98">
        <v>216</v>
      </c>
      <c r="E10" s="99"/>
      <c r="F10" s="100">
        <f>D10*E10</f>
        <v>0</v>
      </c>
    </row>
    <row r="11" spans="1:6" ht="15">
      <c r="A11" s="26" t="s">
        <v>10</v>
      </c>
      <c r="B11" s="97" t="s">
        <v>298</v>
      </c>
      <c r="C11" s="98" t="s">
        <v>22</v>
      </c>
      <c r="D11" s="98">
        <v>5</v>
      </c>
      <c r="E11" s="99"/>
      <c r="F11" s="100">
        <f>D11*E11</f>
        <v>0</v>
      </c>
    </row>
    <row r="12" spans="1:6" ht="15">
      <c r="A12" s="26" t="s">
        <v>11</v>
      </c>
      <c r="B12" s="97" t="s">
        <v>299</v>
      </c>
      <c r="C12" s="98" t="s">
        <v>22</v>
      </c>
      <c r="D12" s="98">
        <v>11</v>
      </c>
      <c r="E12" s="99"/>
      <c r="F12" s="100">
        <f>D12*E12</f>
        <v>0</v>
      </c>
    </row>
    <row r="13" spans="1:6" ht="15">
      <c r="A13" s="26" t="s">
        <v>12</v>
      </c>
      <c r="B13" s="97" t="s">
        <v>300</v>
      </c>
      <c r="C13" s="98" t="s">
        <v>22</v>
      </c>
      <c r="D13" s="98">
        <v>8</v>
      </c>
      <c r="E13" s="99"/>
      <c r="F13" s="100">
        <f>D13*E13</f>
        <v>0</v>
      </c>
    </row>
    <row r="14" spans="1:6" ht="15">
      <c r="A14" s="26" t="s">
        <v>13</v>
      </c>
      <c r="B14" s="97" t="s">
        <v>301</v>
      </c>
      <c r="C14" s="98" t="s">
        <v>22</v>
      </c>
      <c r="D14" s="98">
        <v>2</v>
      </c>
      <c r="E14" s="99"/>
      <c r="F14" s="100">
        <f t="shared" ref="F14:F49" si="0">D14*E14</f>
        <v>0</v>
      </c>
    </row>
    <row r="15" spans="1:6" ht="15">
      <c r="A15" s="26" t="s">
        <v>14</v>
      </c>
      <c r="B15" s="97" t="s">
        <v>302</v>
      </c>
      <c r="C15" s="98" t="s">
        <v>22</v>
      </c>
      <c r="D15" s="98">
        <v>120</v>
      </c>
      <c r="E15" s="99"/>
      <c r="F15" s="100">
        <f t="shared" si="0"/>
        <v>0</v>
      </c>
    </row>
    <row r="16" spans="1:6" ht="15">
      <c r="A16" s="26" t="s">
        <v>16</v>
      </c>
      <c r="B16" s="97" t="s">
        <v>303</v>
      </c>
      <c r="C16" s="98" t="s">
        <v>22</v>
      </c>
      <c r="D16" s="98">
        <v>15</v>
      </c>
      <c r="E16" s="99"/>
      <c r="F16" s="100">
        <f t="shared" si="0"/>
        <v>0</v>
      </c>
    </row>
    <row r="17" spans="1:6" ht="15">
      <c r="A17" s="26" t="s">
        <v>18</v>
      </c>
      <c r="B17" s="97" t="s">
        <v>304</v>
      </c>
      <c r="C17" s="98" t="s">
        <v>22</v>
      </c>
      <c r="D17" s="98">
        <v>1</v>
      </c>
      <c r="E17" s="99"/>
      <c r="F17" s="100">
        <f t="shared" si="0"/>
        <v>0</v>
      </c>
    </row>
    <row r="18" spans="1:6" ht="15">
      <c r="A18" s="26" t="s">
        <v>52</v>
      </c>
      <c r="B18" s="97" t="s">
        <v>305</v>
      </c>
      <c r="C18" s="98" t="s">
        <v>22</v>
      </c>
      <c r="D18" s="98">
        <v>383</v>
      </c>
      <c r="E18" s="99"/>
      <c r="F18" s="100">
        <f t="shared" si="0"/>
        <v>0</v>
      </c>
    </row>
    <row r="19" spans="1:6" ht="15">
      <c r="A19" s="26" t="s">
        <v>53</v>
      </c>
      <c r="B19" s="97" t="s">
        <v>306</v>
      </c>
      <c r="C19" s="98" t="s">
        <v>22</v>
      </c>
      <c r="D19" s="98">
        <v>249</v>
      </c>
      <c r="E19" s="99"/>
      <c r="F19" s="100">
        <f t="shared" si="0"/>
        <v>0</v>
      </c>
    </row>
    <row r="20" spans="1:6" ht="15">
      <c r="A20" s="26" t="s">
        <v>20</v>
      </c>
      <c r="B20" s="97" t="s">
        <v>307</v>
      </c>
      <c r="C20" s="98" t="s">
        <v>22</v>
      </c>
      <c r="D20" s="98">
        <v>383</v>
      </c>
      <c r="E20" s="99"/>
      <c r="F20" s="100">
        <f t="shared" si="0"/>
        <v>0</v>
      </c>
    </row>
    <row r="21" spans="1:6" ht="15">
      <c r="A21" s="26" t="s">
        <v>21</v>
      </c>
      <c r="B21" s="97" t="s">
        <v>308</v>
      </c>
      <c r="C21" s="98" t="s">
        <v>22</v>
      </c>
      <c r="D21" s="98">
        <v>383</v>
      </c>
      <c r="E21" s="99"/>
      <c r="F21" s="100">
        <f t="shared" si="0"/>
        <v>0</v>
      </c>
    </row>
    <row r="22" spans="1:6" ht="15">
      <c r="A22" s="26" t="s">
        <v>54</v>
      </c>
      <c r="B22" s="97" t="s">
        <v>309</v>
      </c>
      <c r="C22" s="98" t="s">
        <v>22</v>
      </c>
      <c r="D22" s="98">
        <v>116</v>
      </c>
      <c r="E22" s="99"/>
      <c r="F22" s="100">
        <f t="shared" si="0"/>
        <v>0</v>
      </c>
    </row>
    <row r="23" spans="1:6" ht="15">
      <c r="A23" s="26" t="s">
        <v>23</v>
      </c>
      <c r="B23" s="97" t="s">
        <v>310</v>
      </c>
      <c r="C23" s="98" t="s">
        <v>22</v>
      </c>
      <c r="D23" s="98">
        <v>27</v>
      </c>
      <c r="E23" s="99"/>
      <c r="F23" s="100">
        <f t="shared" si="0"/>
        <v>0</v>
      </c>
    </row>
    <row r="24" spans="1:6" ht="15">
      <c r="A24" s="26" t="s">
        <v>39</v>
      </c>
      <c r="B24" s="97" t="s">
        <v>311</v>
      </c>
      <c r="C24" s="98" t="s">
        <v>22</v>
      </c>
      <c r="D24" s="98">
        <v>5</v>
      </c>
      <c r="E24" s="99"/>
      <c r="F24" s="100">
        <f t="shared" si="0"/>
        <v>0</v>
      </c>
    </row>
    <row r="25" spans="1:6" ht="15">
      <c r="A25" s="26" t="s">
        <v>40</v>
      </c>
      <c r="B25" s="97" t="s">
        <v>312</v>
      </c>
      <c r="C25" s="98" t="s">
        <v>22</v>
      </c>
      <c r="D25" s="98">
        <v>22</v>
      </c>
      <c r="E25" s="99"/>
      <c r="F25" s="100">
        <f t="shared" si="0"/>
        <v>0</v>
      </c>
    </row>
    <row r="26" spans="1:6" ht="15">
      <c r="A26" s="26" t="s">
        <v>41</v>
      </c>
      <c r="B26" s="97" t="s">
        <v>313</v>
      </c>
      <c r="C26" s="98" t="s">
        <v>22</v>
      </c>
      <c r="D26" s="98">
        <v>27</v>
      </c>
      <c r="E26" s="99"/>
      <c r="F26" s="100">
        <f t="shared" si="0"/>
        <v>0</v>
      </c>
    </row>
    <row r="27" spans="1:6" ht="15">
      <c r="A27" s="26" t="s">
        <v>42</v>
      </c>
      <c r="B27" s="97" t="s">
        <v>314</v>
      </c>
      <c r="C27" s="98" t="s">
        <v>22</v>
      </c>
      <c r="D27" s="98">
        <v>5</v>
      </c>
      <c r="E27" s="99"/>
      <c r="F27" s="100">
        <f t="shared" si="0"/>
        <v>0</v>
      </c>
    </row>
    <row r="28" spans="1:6" ht="15">
      <c r="A28" s="26" t="s">
        <v>86</v>
      </c>
      <c r="B28" s="97" t="s">
        <v>315</v>
      </c>
      <c r="C28" s="98" t="s">
        <v>22</v>
      </c>
      <c r="D28" s="98">
        <v>22</v>
      </c>
      <c r="E28" s="99"/>
      <c r="F28" s="100">
        <f t="shared" si="0"/>
        <v>0</v>
      </c>
    </row>
    <row r="29" spans="1:6" ht="15">
      <c r="A29" s="26" t="s">
        <v>87</v>
      </c>
      <c r="B29" s="97" t="s">
        <v>316</v>
      </c>
      <c r="C29" s="98" t="s">
        <v>22</v>
      </c>
      <c r="D29" s="98">
        <v>2</v>
      </c>
      <c r="E29" s="99"/>
      <c r="F29" s="100">
        <f t="shared" si="0"/>
        <v>0</v>
      </c>
    </row>
    <row r="30" spans="1:6" ht="15">
      <c r="A30" s="26" t="s">
        <v>91</v>
      </c>
      <c r="B30" s="97" t="s">
        <v>317</v>
      </c>
      <c r="C30" s="98" t="s">
        <v>22</v>
      </c>
      <c r="D30" s="98">
        <v>2</v>
      </c>
      <c r="E30" s="99"/>
      <c r="F30" s="100">
        <f t="shared" si="0"/>
        <v>0</v>
      </c>
    </row>
    <row r="31" spans="1:6" ht="15">
      <c r="A31" s="26" t="s">
        <v>384</v>
      </c>
      <c r="B31" s="97" t="s">
        <v>318</v>
      </c>
      <c r="C31" s="98" t="s">
        <v>22</v>
      </c>
      <c r="D31" s="98">
        <v>10</v>
      </c>
      <c r="E31" s="99"/>
      <c r="F31" s="100">
        <f t="shared" si="0"/>
        <v>0</v>
      </c>
    </row>
    <row r="32" spans="1:6" ht="15">
      <c r="A32" s="26" t="s">
        <v>385</v>
      </c>
      <c r="B32" s="97" t="s">
        <v>319</v>
      </c>
      <c r="C32" s="98" t="s">
        <v>22</v>
      </c>
      <c r="D32" s="98">
        <v>2</v>
      </c>
      <c r="E32" s="99"/>
      <c r="F32" s="100">
        <f t="shared" si="0"/>
        <v>0</v>
      </c>
    </row>
    <row r="33" spans="1:6" ht="15">
      <c r="A33" s="26" t="s">
        <v>386</v>
      </c>
      <c r="B33" s="97" t="s">
        <v>320</v>
      </c>
      <c r="C33" s="98" t="s">
        <v>22</v>
      </c>
      <c r="D33" s="98">
        <v>4</v>
      </c>
      <c r="E33" s="99"/>
      <c r="F33" s="100">
        <f t="shared" si="0"/>
        <v>0</v>
      </c>
    </row>
    <row r="34" spans="1:6" ht="15">
      <c r="A34" s="26" t="s">
        <v>387</v>
      </c>
      <c r="B34" s="97" t="s">
        <v>321</v>
      </c>
      <c r="C34" s="98" t="s">
        <v>22</v>
      </c>
      <c r="D34" s="98">
        <v>1</v>
      </c>
      <c r="E34" s="99"/>
      <c r="F34" s="100">
        <f t="shared" si="0"/>
        <v>0</v>
      </c>
    </row>
    <row r="35" spans="1:6" ht="15">
      <c r="A35" s="26" t="s">
        <v>388</v>
      </c>
      <c r="B35" s="97" t="s">
        <v>322</v>
      </c>
      <c r="C35" s="98" t="s">
        <v>22</v>
      </c>
      <c r="D35" s="98">
        <v>2</v>
      </c>
      <c r="E35" s="99"/>
      <c r="F35" s="100">
        <f t="shared" si="0"/>
        <v>0</v>
      </c>
    </row>
    <row r="36" spans="1:6" ht="15">
      <c r="A36" s="26" t="s">
        <v>389</v>
      </c>
      <c r="B36" s="97" t="s">
        <v>323</v>
      </c>
      <c r="C36" s="98" t="s">
        <v>22</v>
      </c>
      <c r="D36" s="98">
        <v>1</v>
      </c>
      <c r="E36" s="99"/>
      <c r="F36" s="100">
        <f t="shared" si="0"/>
        <v>0</v>
      </c>
    </row>
    <row r="37" spans="1:6" ht="15">
      <c r="A37" s="26" t="s">
        <v>390</v>
      </c>
      <c r="B37" s="97" t="s">
        <v>324</v>
      </c>
      <c r="C37" s="98" t="s">
        <v>22</v>
      </c>
      <c r="D37" s="98">
        <v>1</v>
      </c>
      <c r="E37" s="99"/>
      <c r="F37" s="100">
        <f t="shared" si="0"/>
        <v>0</v>
      </c>
    </row>
    <row r="38" spans="1:6" ht="15">
      <c r="A38" s="26" t="s">
        <v>391</v>
      </c>
      <c r="B38" s="97" t="s">
        <v>325</v>
      </c>
      <c r="C38" s="98" t="s">
        <v>22</v>
      </c>
      <c r="D38" s="98">
        <v>2</v>
      </c>
      <c r="E38" s="99"/>
      <c r="F38" s="100">
        <f t="shared" si="0"/>
        <v>0</v>
      </c>
    </row>
    <row r="39" spans="1:6" ht="25.5">
      <c r="A39" s="26" t="s">
        <v>392</v>
      </c>
      <c r="B39" s="97" t="s">
        <v>326</v>
      </c>
      <c r="C39" s="101" t="s">
        <v>327</v>
      </c>
      <c r="D39" s="98">
        <v>8</v>
      </c>
      <c r="E39" s="99"/>
      <c r="F39" s="100">
        <f t="shared" si="0"/>
        <v>0</v>
      </c>
    </row>
    <row r="40" spans="1:6" ht="25.5">
      <c r="A40" s="26" t="s">
        <v>393</v>
      </c>
      <c r="B40" s="97" t="s">
        <v>328</v>
      </c>
      <c r="C40" s="101" t="s">
        <v>327</v>
      </c>
      <c r="D40" s="98">
        <v>38</v>
      </c>
      <c r="E40" s="99"/>
      <c r="F40" s="100">
        <f t="shared" si="0"/>
        <v>0</v>
      </c>
    </row>
    <row r="41" spans="1:6" ht="25.5">
      <c r="A41" s="26" t="s">
        <v>394</v>
      </c>
      <c r="B41" s="97" t="s">
        <v>329</v>
      </c>
      <c r="C41" s="101" t="s">
        <v>327</v>
      </c>
      <c r="D41" s="98">
        <v>292</v>
      </c>
      <c r="E41" s="99"/>
      <c r="F41" s="100">
        <f t="shared" si="0"/>
        <v>0</v>
      </c>
    </row>
    <row r="42" spans="1:6" ht="25.5">
      <c r="A42" s="26" t="s">
        <v>395</v>
      </c>
      <c r="B42" s="97" t="s">
        <v>330</v>
      </c>
      <c r="C42" s="101" t="s">
        <v>327</v>
      </c>
      <c r="D42" s="98">
        <v>115</v>
      </c>
      <c r="E42" s="99"/>
      <c r="F42" s="100">
        <f t="shared" si="0"/>
        <v>0</v>
      </c>
    </row>
    <row r="43" spans="1:6" ht="25.5">
      <c r="A43" s="26" t="s">
        <v>396</v>
      </c>
      <c r="B43" s="97" t="s">
        <v>331</v>
      </c>
      <c r="C43" s="101" t="s">
        <v>327</v>
      </c>
      <c r="D43" s="101">
        <v>89</v>
      </c>
      <c r="E43" s="99"/>
      <c r="F43" s="100">
        <f t="shared" si="0"/>
        <v>0</v>
      </c>
    </row>
    <row r="44" spans="1:6" ht="25.5">
      <c r="A44" s="26" t="s">
        <v>397</v>
      </c>
      <c r="B44" s="97" t="s">
        <v>332</v>
      </c>
      <c r="C44" s="101" t="s">
        <v>327</v>
      </c>
      <c r="D44" s="101">
        <v>520</v>
      </c>
      <c r="E44" s="99"/>
      <c r="F44" s="100">
        <f t="shared" si="0"/>
        <v>0</v>
      </c>
    </row>
    <row r="45" spans="1:6" ht="25.5">
      <c r="A45" s="26" t="s">
        <v>398</v>
      </c>
      <c r="B45" s="97" t="s">
        <v>333</v>
      </c>
      <c r="C45" s="101" t="s">
        <v>327</v>
      </c>
      <c r="D45" s="101">
        <v>364</v>
      </c>
      <c r="E45" s="99"/>
      <c r="F45" s="100">
        <f t="shared" si="0"/>
        <v>0</v>
      </c>
    </row>
    <row r="46" spans="1:6" ht="25.5">
      <c r="A46" s="26" t="s">
        <v>399</v>
      </c>
      <c r="B46" s="97" t="s">
        <v>334</v>
      </c>
      <c r="C46" s="101" t="s">
        <v>327</v>
      </c>
      <c r="D46" s="101">
        <v>1705</v>
      </c>
      <c r="E46" s="99"/>
      <c r="F46" s="100">
        <f t="shared" si="0"/>
        <v>0</v>
      </c>
    </row>
    <row r="47" spans="1:6" ht="15">
      <c r="A47" s="26" t="s">
        <v>400</v>
      </c>
      <c r="B47" s="97" t="s">
        <v>335</v>
      </c>
      <c r="C47" s="98" t="s">
        <v>327</v>
      </c>
      <c r="D47" s="98">
        <v>730</v>
      </c>
      <c r="E47" s="99"/>
      <c r="F47" s="100">
        <f t="shared" si="0"/>
        <v>0</v>
      </c>
    </row>
    <row r="48" spans="1:6" ht="15">
      <c r="A48" s="26" t="s">
        <v>401</v>
      </c>
      <c r="B48" s="97" t="s">
        <v>336</v>
      </c>
      <c r="C48" s="98" t="s">
        <v>337</v>
      </c>
      <c r="D48" s="98">
        <v>72</v>
      </c>
      <c r="E48" s="99"/>
      <c r="F48" s="100">
        <f t="shared" si="0"/>
        <v>0</v>
      </c>
    </row>
    <row r="49" spans="1:6" ht="15">
      <c r="A49" s="26" t="s">
        <v>402</v>
      </c>
      <c r="B49" s="97" t="s">
        <v>338</v>
      </c>
      <c r="C49" s="98" t="s">
        <v>337</v>
      </c>
      <c r="D49" s="98">
        <v>72</v>
      </c>
      <c r="E49" s="99"/>
      <c r="F49" s="100">
        <f t="shared" si="0"/>
        <v>0</v>
      </c>
    </row>
    <row r="50" spans="1:6">
      <c r="A50" s="102"/>
      <c r="B50" s="102" t="s">
        <v>339</v>
      </c>
      <c r="C50" s="102"/>
      <c r="D50" s="103"/>
      <c r="E50" s="104"/>
      <c r="F50" s="104">
        <f>SUM(F51:F53)</f>
        <v>0</v>
      </c>
    </row>
    <row r="51" spans="1:6" ht="25.5">
      <c r="A51" s="26" t="s">
        <v>28</v>
      </c>
      <c r="B51" s="97" t="s">
        <v>340</v>
      </c>
      <c r="C51" s="98" t="s">
        <v>22</v>
      </c>
      <c r="D51" s="98">
        <v>169</v>
      </c>
      <c r="E51" s="99"/>
      <c r="F51" s="100">
        <f>D51*E51</f>
        <v>0</v>
      </c>
    </row>
    <row r="52" spans="1:6" ht="15">
      <c r="A52" s="26" t="s">
        <v>29</v>
      </c>
      <c r="B52" s="97" t="s">
        <v>341</v>
      </c>
      <c r="C52" s="98" t="s">
        <v>327</v>
      </c>
      <c r="D52" s="98">
        <v>480</v>
      </c>
      <c r="E52" s="99"/>
      <c r="F52" s="100">
        <f>D52*E52</f>
        <v>0</v>
      </c>
    </row>
    <row r="53" spans="1:6" ht="15">
      <c r="A53" s="26" t="s">
        <v>108</v>
      </c>
      <c r="B53" s="97" t="s">
        <v>342</v>
      </c>
      <c r="C53" s="98" t="s">
        <v>22</v>
      </c>
      <c r="D53" s="98">
        <v>33</v>
      </c>
      <c r="E53" s="99"/>
      <c r="F53" s="100">
        <f>D53*E53</f>
        <v>0</v>
      </c>
    </row>
    <row r="54" spans="1:6">
      <c r="A54" s="102"/>
      <c r="B54" s="102" t="s">
        <v>343</v>
      </c>
      <c r="C54" s="102"/>
      <c r="D54" s="103"/>
      <c r="E54" s="104"/>
      <c r="F54" s="104">
        <f>SUM(F55:F85)</f>
        <v>0</v>
      </c>
    </row>
    <row r="55" spans="1:6" ht="15">
      <c r="A55" s="26" t="s">
        <v>32</v>
      </c>
      <c r="B55" s="97" t="s">
        <v>344</v>
      </c>
      <c r="C55" s="98" t="s">
        <v>22</v>
      </c>
      <c r="D55" s="98">
        <v>236</v>
      </c>
      <c r="E55" s="105"/>
      <c r="F55" s="100">
        <f t="shared" ref="F55:F82" si="1">D55*E55</f>
        <v>0</v>
      </c>
    </row>
    <row r="56" spans="1:6" ht="15">
      <c r="A56" s="26" t="s">
        <v>33</v>
      </c>
      <c r="B56" s="97" t="s">
        <v>345</v>
      </c>
      <c r="C56" s="98" t="s">
        <v>22</v>
      </c>
      <c r="D56" s="98">
        <v>1</v>
      </c>
      <c r="E56" s="105"/>
      <c r="F56" s="100">
        <f t="shared" si="1"/>
        <v>0</v>
      </c>
    </row>
    <row r="57" spans="1:6" ht="25.5">
      <c r="A57" s="26" t="s">
        <v>35</v>
      </c>
      <c r="B57" s="97" t="s">
        <v>346</v>
      </c>
      <c r="C57" s="98" t="s">
        <v>22</v>
      </c>
      <c r="D57" s="98">
        <v>1</v>
      </c>
      <c r="E57" s="105"/>
      <c r="F57" s="100">
        <f t="shared" si="1"/>
        <v>0</v>
      </c>
    </row>
    <row r="58" spans="1:6" ht="25.5">
      <c r="A58" s="26" t="s">
        <v>153</v>
      </c>
      <c r="B58" s="97" t="s">
        <v>347</v>
      </c>
      <c r="C58" s="98" t="s">
        <v>22</v>
      </c>
      <c r="D58" s="98">
        <v>1</v>
      </c>
      <c r="E58" s="105"/>
      <c r="F58" s="100">
        <f t="shared" si="1"/>
        <v>0</v>
      </c>
    </row>
    <row r="59" spans="1:6" ht="15">
      <c r="A59" s="26" t="s">
        <v>36</v>
      </c>
      <c r="B59" s="97" t="s">
        <v>348</v>
      </c>
      <c r="C59" s="98" t="s">
        <v>22</v>
      </c>
      <c r="D59" s="98">
        <v>1</v>
      </c>
      <c r="E59" s="105"/>
      <c r="F59" s="100">
        <f t="shared" si="1"/>
        <v>0</v>
      </c>
    </row>
    <row r="60" spans="1:6" ht="15">
      <c r="A60" s="26" t="s">
        <v>47</v>
      </c>
      <c r="B60" s="97" t="s">
        <v>349</v>
      </c>
      <c r="C60" s="98" t="s">
        <v>22</v>
      </c>
      <c r="D60" s="98">
        <v>1</v>
      </c>
      <c r="E60" s="105"/>
      <c r="F60" s="100">
        <f t="shared" si="1"/>
        <v>0</v>
      </c>
    </row>
    <row r="61" spans="1:6" ht="15">
      <c r="A61" s="26" t="s">
        <v>37</v>
      </c>
      <c r="B61" s="97" t="s">
        <v>350</v>
      </c>
      <c r="C61" s="98" t="s">
        <v>22</v>
      </c>
      <c r="D61" s="98">
        <v>1</v>
      </c>
      <c r="E61" s="105"/>
      <c r="F61" s="100">
        <f t="shared" si="1"/>
        <v>0</v>
      </c>
    </row>
    <row r="62" spans="1:6" ht="15">
      <c r="A62" s="26" t="s">
        <v>48</v>
      </c>
      <c r="B62" s="97" t="s">
        <v>351</v>
      </c>
      <c r="C62" s="98" t="s">
        <v>22</v>
      </c>
      <c r="D62" s="98">
        <v>12</v>
      </c>
      <c r="E62" s="105"/>
      <c r="F62" s="100">
        <f t="shared" si="1"/>
        <v>0</v>
      </c>
    </row>
    <row r="63" spans="1:6" ht="15">
      <c r="A63" s="26" t="s">
        <v>82</v>
      </c>
      <c r="B63" s="97" t="s">
        <v>323</v>
      </c>
      <c r="C63" s="98" t="s">
        <v>22</v>
      </c>
      <c r="D63" s="98">
        <v>4</v>
      </c>
      <c r="E63" s="105"/>
      <c r="F63" s="100">
        <f t="shared" si="1"/>
        <v>0</v>
      </c>
    </row>
    <row r="64" spans="1:6" ht="15">
      <c r="A64" s="26" t="s">
        <v>83</v>
      </c>
      <c r="B64" s="97" t="s">
        <v>324</v>
      </c>
      <c r="C64" s="98" t="s">
        <v>22</v>
      </c>
      <c r="D64" s="98">
        <v>1</v>
      </c>
      <c r="E64" s="105"/>
      <c r="F64" s="100">
        <f t="shared" si="1"/>
        <v>0</v>
      </c>
    </row>
    <row r="65" spans="1:6" ht="15">
      <c r="A65" s="26" t="s">
        <v>84</v>
      </c>
      <c r="B65" s="97" t="s">
        <v>352</v>
      </c>
      <c r="C65" s="98" t="s">
        <v>22</v>
      </c>
      <c r="D65" s="98">
        <v>4</v>
      </c>
      <c r="E65" s="105"/>
      <c r="F65" s="100">
        <f t="shared" si="1"/>
        <v>0</v>
      </c>
    </row>
    <row r="66" spans="1:6" ht="15">
      <c r="A66" s="26" t="s">
        <v>88</v>
      </c>
      <c r="B66" s="97" t="s">
        <v>353</v>
      </c>
      <c r="C66" s="98" t="s">
        <v>22</v>
      </c>
      <c r="D66" s="98">
        <v>2</v>
      </c>
      <c r="E66" s="105"/>
      <c r="F66" s="100">
        <f t="shared" si="1"/>
        <v>0</v>
      </c>
    </row>
    <row r="67" spans="1:6" ht="15">
      <c r="A67" s="26" t="s">
        <v>89</v>
      </c>
      <c r="B67" s="97" t="s">
        <v>322</v>
      </c>
      <c r="C67" s="98" t="s">
        <v>22</v>
      </c>
      <c r="D67" s="98">
        <v>4</v>
      </c>
      <c r="E67" s="105"/>
      <c r="F67" s="100">
        <f t="shared" si="1"/>
        <v>0</v>
      </c>
    </row>
    <row r="68" spans="1:6" ht="15">
      <c r="A68" s="26" t="s">
        <v>90</v>
      </c>
      <c r="B68" s="97" t="s">
        <v>309</v>
      </c>
      <c r="C68" s="98" t="s">
        <v>22</v>
      </c>
      <c r="D68" s="98">
        <v>15</v>
      </c>
      <c r="E68" s="105"/>
      <c r="F68" s="100">
        <f t="shared" si="1"/>
        <v>0</v>
      </c>
    </row>
    <row r="69" spans="1:6" ht="15">
      <c r="A69" s="26" t="s">
        <v>154</v>
      </c>
      <c r="B69" s="97" t="s">
        <v>354</v>
      </c>
      <c r="C69" s="98" t="s">
        <v>22</v>
      </c>
      <c r="D69" s="98">
        <v>2</v>
      </c>
      <c r="E69" s="105"/>
      <c r="F69" s="100">
        <f t="shared" si="1"/>
        <v>0</v>
      </c>
    </row>
    <row r="70" spans="1:6" ht="15">
      <c r="A70" s="26" t="s">
        <v>155</v>
      </c>
      <c r="B70" s="97" t="s">
        <v>320</v>
      </c>
      <c r="C70" s="98" t="s">
        <v>22</v>
      </c>
      <c r="D70" s="98">
        <v>59</v>
      </c>
      <c r="E70" s="105"/>
      <c r="F70" s="100">
        <f t="shared" si="1"/>
        <v>0</v>
      </c>
    </row>
    <row r="71" spans="1:6" ht="15">
      <c r="A71" s="26" t="s">
        <v>156</v>
      </c>
      <c r="B71" s="97" t="s">
        <v>355</v>
      </c>
      <c r="C71" s="98" t="s">
        <v>22</v>
      </c>
      <c r="D71" s="98">
        <v>59</v>
      </c>
      <c r="E71" s="105"/>
      <c r="F71" s="100">
        <f t="shared" si="1"/>
        <v>0</v>
      </c>
    </row>
    <row r="72" spans="1:6" ht="15">
      <c r="A72" s="26" t="s">
        <v>157</v>
      </c>
      <c r="B72" s="97" t="s">
        <v>356</v>
      </c>
      <c r="C72" s="98" t="s">
        <v>327</v>
      </c>
      <c r="D72" s="98">
        <v>65</v>
      </c>
      <c r="E72" s="105"/>
      <c r="F72" s="100">
        <f t="shared" si="1"/>
        <v>0</v>
      </c>
    </row>
    <row r="73" spans="1:6" ht="15">
      <c r="A73" s="26" t="s">
        <v>158</v>
      </c>
      <c r="B73" s="97" t="s">
        <v>357</v>
      </c>
      <c r="C73" s="98" t="s">
        <v>327</v>
      </c>
      <c r="D73" s="98">
        <v>40</v>
      </c>
      <c r="E73" s="105"/>
      <c r="F73" s="100">
        <f t="shared" si="1"/>
        <v>0</v>
      </c>
    </row>
    <row r="74" spans="1:6" ht="15">
      <c r="A74" s="26" t="s">
        <v>159</v>
      </c>
      <c r="B74" s="97" t="s">
        <v>358</v>
      </c>
      <c r="C74" s="98" t="s">
        <v>327</v>
      </c>
      <c r="D74" s="98">
        <v>67</v>
      </c>
      <c r="E74" s="105"/>
      <c r="F74" s="100">
        <f t="shared" si="1"/>
        <v>0</v>
      </c>
    </row>
    <row r="75" spans="1:6" ht="15">
      <c r="A75" s="26" t="s">
        <v>160</v>
      </c>
      <c r="B75" s="97" t="s">
        <v>359</v>
      </c>
      <c r="C75" s="98" t="s">
        <v>327</v>
      </c>
      <c r="D75" s="98">
        <v>86</v>
      </c>
      <c r="E75" s="105"/>
      <c r="F75" s="100">
        <f t="shared" si="1"/>
        <v>0</v>
      </c>
    </row>
    <row r="76" spans="1:6" ht="15">
      <c r="A76" s="26" t="s">
        <v>161</v>
      </c>
      <c r="B76" s="97" t="s">
        <v>360</v>
      </c>
      <c r="C76" s="98" t="s">
        <v>327</v>
      </c>
      <c r="D76" s="98">
        <v>94</v>
      </c>
      <c r="E76" s="105"/>
      <c r="F76" s="100">
        <f t="shared" si="1"/>
        <v>0</v>
      </c>
    </row>
    <row r="77" spans="1:6" ht="15">
      <c r="A77" s="26" t="s">
        <v>162</v>
      </c>
      <c r="B77" s="97" t="s">
        <v>361</v>
      </c>
      <c r="C77" s="98" t="s">
        <v>327</v>
      </c>
      <c r="D77" s="98">
        <v>135</v>
      </c>
      <c r="E77" s="105"/>
      <c r="F77" s="100">
        <f t="shared" si="1"/>
        <v>0</v>
      </c>
    </row>
    <row r="78" spans="1:6" ht="15">
      <c r="A78" s="26" t="s">
        <v>403</v>
      </c>
      <c r="B78" s="97" t="s">
        <v>362</v>
      </c>
      <c r="C78" s="98" t="s">
        <v>327</v>
      </c>
      <c r="D78" s="98">
        <v>88</v>
      </c>
      <c r="E78" s="105"/>
      <c r="F78" s="100">
        <f t="shared" si="1"/>
        <v>0</v>
      </c>
    </row>
    <row r="79" spans="1:6" ht="15">
      <c r="A79" s="26" t="s">
        <v>404</v>
      </c>
      <c r="B79" s="97" t="s">
        <v>363</v>
      </c>
      <c r="C79" s="98" t="s">
        <v>327</v>
      </c>
      <c r="D79" s="98">
        <v>60</v>
      </c>
      <c r="E79" s="105"/>
      <c r="F79" s="100">
        <f t="shared" si="1"/>
        <v>0</v>
      </c>
    </row>
    <row r="80" spans="1:6" ht="15">
      <c r="A80" s="26" t="s">
        <v>405</v>
      </c>
      <c r="B80" s="97" t="s">
        <v>364</v>
      </c>
      <c r="C80" s="98" t="s">
        <v>327</v>
      </c>
      <c r="D80" s="98">
        <v>220</v>
      </c>
      <c r="E80" s="105"/>
      <c r="F80" s="100">
        <f t="shared" si="1"/>
        <v>0</v>
      </c>
    </row>
    <row r="81" spans="1:6" ht="15">
      <c r="A81" s="26" t="s">
        <v>406</v>
      </c>
      <c r="B81" s="97" t="s">
        <v>335</v>
      </c>
      <c r="C81" s="98" t="s">
        <v>327</v>
      </c>
      <c r="D81" s="98">
        <v>855</v>
      </c>
      <c r="E81" s="105"/>
      <c r="F81" s="100">
        <f t="shared" si="1"/>
        <v>0</v>
      </c>
    </row>
    <row r="82" spans="1:6" ht="15">
      <c r="A82" s="26" t="s">
        <v>407</v>
      </c>
      <c r="B82" s="97" t="s">
        <v>365</v>
      </c>
      <c r="C82" s="98" t="s">
        <v>111</v>
      </c>
      <c r="D82" s="98">
        <v>3500</v>
      </c>
      <c r="E82" s="105"/>
      <c r="F82" s="100">
        <f t="shared" si="1"/>
        <v>0</v>
      </c>
    </row>
    <row r="83" spans="1:6" ht="15">
      <c r="A83" s="26" t="s">
        <v>408</v>
      </c>
      <c r="B83" s="97" t="s">
        <v>366</v>
      </c>
      <c r="C83" s="98" t="s">
        <v>22</v>
      </c>
      <c r="D83" s="98">
        <v>60</v>
      </c>
      <c r="E83" s="99"/>
      <c r="F83" s="100">
        <f>D83*E83</f>
        <v>0</v>
      </c>
    </row>
    <row r="84" spans="1:6" ht="15">
      <c r="A84" s="26" t="s">
        <v>409</v>
      </c>
      <c r="B84" s="97" t="s">
        <v>336</v>
      </c>
      <c r="C84" s="98" t="s">
        <v>337</v>
      </c>
      <c r="D84" s="98">
        <v>72</v>
      </c>
      <c r="E84" s="99"/>
      <c r="F84" s="100">
        <f t="shared" ref="F84:F90" si="2">D84*E84</f>
        <v>0</v>
      </c>
    </row>
    <row r="85" spans="1:6" ht="15">
      <c r="A85" s="26" t="s">
        <v>410</v>
      </c>
      <c r="B85" s="97" t="s">
        <v>367</v>
      </c>
      <c r="C85" s="98" t="s">
        <v>337</v>
      </c>
      <c r="D85" s="98">
        <v>72</v>
      </c>
      <c r="E85" s="99"/>
      <c r="F85" s="100">
        <f t="shared" si="2"/>
        <v>0</v>
      </c>
    </row>
    <row r="86" spans="1:6">
      <c r="A86" s="102"/>
      <c r="B86" s="102" t="s">
        <v>296</v>
      </c>
      <c r="C86" s="102"/>
      <c r="D86" s="102"/>
      <c r="E86" s="102"/>
      <c r="F86" s="104">
        <f>SUM(F87:F90)</f>
        <v>0</v>
      </c>
    </row>
    <row r="87" spans="1:6" ht="15">
      <c r="A87" s="26" t="s">
        <v>50</v>
      </c>
      <c r="B87" s="106" t="s">
        <v>368</v>
      </c>
      <c r="C87" s="107" t="s">
        <v>22</v>
      </c>
      <c r="D87" s="98">
        <v>200</v>
      </c>
      <c r="E87" s="108"/>
      <c r="F87" s="100">
        <f t="shared" si="2"/>
        <v>0</v>
      </c>
    </row>
    <row r="88" spans="1:6" ht="15">
      <c r="A88" s="26" t="s">
        <v>51</v>
      </c>
      <c r="B88" s="106" t="s">
        <v>369</v>
      </c>
      <c r="C88" s="107" t="s">
        <v>111</v>
      </c>
      <c r="D88" s="98">
        <v>3500</v>
      </c>
      <c r="E88" s="108"/>
      <c r="F88" s="100">
        <f t="shared" si="2"/>
        <v>0</v>
      </c>
    </row>
    <row r="89" spans="1:6" ht="15">
      <c r="A89" s="26" t="s">
        <v>55</v>
      </c>
      <c r="B89" s="106" t="s">
        <v>370</v>
      </c>
      <c r="C89" s="107" t="s">
        <v>111</v>
      </c>
      <c r="D89" s="98">
        <v>3000</v>
      </c>
      <c r="E89" s="108"/>
      <c r="F89" s="100">
        <f t="shared" si="2"/>
        <v>0</v>
      </c>
    </row>
    <row r="90" spans="1:6" ht="15.75" thickBot="1">
      <c r="A90" s="26" t="s">
        <v>56</v>
      </c>
      <c r="B90" s="106" t="s">
        <v>371</v>
      </c>
      <c r="C90" s="107" t="s">
        <v>22</v>
      </c>
      <c r="D90" s="98">
        <v>272</v>
      </c>
      <c r="E90" s="108"/>
      <c r="F90" s="100">
        <f t="shared" si="2"/>
        <v>0</v>
      </c>
    </row>
    <row r="91" spans="1:6" ht="16.5" thickBot="1">
      <c r="A91" s="251"/>
      <c r="B91" s="252"/>
      <c r="C91" s="252"/>
      <c r="D91" s="252"/>
      <c r="E91" s="271"/>
      <c r="F91" s="43">
        <f>SUM(F87:F90,F55:F85,F51:F53,F10:F49)</f>
        <v>0</v>
      </c>
    </row>
    <row r="92" spans="1:6" ht="16.5" thickBot="1">
      <c r="A92" s="253" t="s">
        <v>545</v>
      </c>
      <c r="B92" s="254"/>
      <c r="C92" s="254"/>
      <c r="D92" s="254"/>
      <c r="E92" s="272"/>
      <c r="F92" s="43">
        <f>F91*0.1</f>
        <v>0</v>
      </c>
    </row>
    <row r="93" spans="1:6" ht="16.5" thickBot="1">
      <c r="A93" s="255" t="s">
        <v>101</v>
      </c>
      <c r="B93" s="256"/>
      <c r="C93" s="256"/>
      <c r="D93" s="256"/>
      <c r="E93" s="256"/>
      <c r="F93" s="43">
        <f>(F91+F92)</f>
        <v>0</v>
      </c>
    </row>
  </sheetData>
  <mergeCells count="12">
    <mergeCell ref="A4:B4"/>
    <mergeCell ref="C4:F4"/>
    <mergeCell ref="A1:F1"/>
    <mergeCell ref="A2:B2"/>
    <mergeCell ref="C2:F2"/>
    <mergeCell ref="A3:B3"/>
    <mergeCell ref="C3:F3"/>
    <mergeCell ref="A91:E91"/>
    <mergeCell ref="A92:E92"/>
    <mergeCell ref="A93:E93"/>
    <mergeCell ref="A5:F5"/>
    <mergeCell ref="B6:F6"/>
  </mergeCells>
  <pageMargins left="0.65" right="0.25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1" workbookViewId="0">
      <selection activeCell="H76" sqref="H76"/>
    </sheetView>
  </sheetViews>
  <sheetFormatPr defaultRowHeight="14.25"/>
  <cols>
    <col min="1" max="1" width="7" customWidth="1"/>
    <col min="2" max="2" width="54.5" customWidth="1"/>
    <col min="3" max="5" width="11.125" customWidth="1"/>
    <col min="6" max="6" width="12.25" customWidth="1"/>
  </cols>
  <sheetData>
    <row r="1" spans="1:6" ht="55.5" customHeight="1">
      <c r="A1" s="203" t="s">
        <v>116</v>
      </c>
      <c r="B1" s="204"/>
      <c r="C1" s="204"/>
      <c r="D1" s="204"/>
      <c r="E1" s="204"/>
      <c r="F1" s="205"/>
    </row>
    <row r="2" spans="1:6" ht="72.75" customHeight="1">
      <c r="A2" s="206" t="s">
        <v>0</v>
      </c>
      <c r="B2" s="207"/>
      <c r="C2" s="208" t="s">
        <v>117</v>
      </c>
      <c r="D2" s="208"/>
      <c r="E2" s="208"/>
      <c r="F2" s="209"/>
    </row>
    <row r="3" spans="1:6" ht="49.5" customHeight="1">
      <c r="A3" s="206" t="s">
        <v>1</v>
      </c>
      <c r="B3" s="207"/>
      <c r="C3" s="210" t="s">
        <v>118</v>
      </c>
      <c r="D3" s="210"/>
      <c r="E3" s="210"/>
      <c r="F3" s="211"/>
    </row>
    <row r="4" spans="1:6" ht="49.5" customHeight="1" thickBot="1">
      <c r="A4" s="199" t="s">
        <v>75</v>
      </c>
      <c r="B4" s="200"/>
      <c r="C4" s="201" t="s">
        <v>119</v>
      </c>
      <c r="D4" s="201"/>
      <c r="E4" s="201"/>
      <c r="F4" s="202"/>
    </row>
    <row r="5" spans="1:6" ht="16.5" thickBot="1">
      <c r="A5" s="234" t="s">
        <v>102</v>
      </c>
      <c r="B5" s="235"/>
      <c r="C5" s="235"/>
      <c r="D5" s="235"/>
      <c r="E5" s="235"/>
      <c r="F5" s="236"/>
    </row>
    <row r="6" spans="1:6" ht="15.75" thickBot="1">
      <c r="A6" s="11"/>
      <c r="B6" s="222" t="s">
        <v>416</v>
      </c>
      <c r="C6" s="223"/>
      <c r="D6" s="223"/>
      <c r="E6" s="223"/>
      <c r="F6" s="224"/>
    </row>
    <row r="7" spans="1:6" ht="15.75">
      <c r="A7" s="36"/>
      <c r="B7" s="37"/>
      <c r="C7" s="37"/>
      <c r="D7" s="37"/>
      <c r="E7" s="37"/>
      <c r="F7" s="38"/>
    </row>
    <row r="8" spans="1:6" ht="63">
      <c r="A8" s="16" t="s">
        <v>2</v>
      </c>
      <c r="B8" s="7" t="s">
        <v>3</v>
      </c>
      <c r="C8" s="7" t="s">
        <v>4</v>
      </c>
      <c r="D8" s="35" t="s">
        <v>5</v>
      </c>
      <c r="E8" s="7" t="s">
        <v>99</v>
      </c>
      <c r="F8" s="25" t="s">
        <v>100</v>
      </c>
    </row>
    <row r="9" spans="1:6" ht="16.5" thickBot="1">
      <c r="A9" s="32">
        <v>1</v>
      </c>
      <c r="B9" s="33">
        <v>2</v>
      </c>
      <c r="C9" s="33">
        <v>3</v>
      </c>
      <c r="D9" s="40">
        <v>4</v>
      </c>
      <c r="E9" s="41">
        <v>5</v>
      </c>
      <c r="F9" s="34">
        <v>6</v>
      </c>
    </row>
    <row r="10" spans="1:6" ht="15.75" customHeight="1">
      <c r="A10" s="109">
        <v>1</v>
      </c>
      <c r="B10" s="274" t="s">
        <v>417</v>
      </c>
      <c r="C10" s="275"/>
      <c r="D10" s="275"/>
      <c r="E10" s="275"/>
      <c r="F10" s="276"/>
    </row>
    <row r="11" spans="1:6" ht="15.75" customHeight="1">
      <c r="A11" s="277" t="s">
        <v>418</v>
      </c>
      <c r="B11" s="278"/>
      <c r="C11" s="278"/>
      <c r="D11" s="278"/>
      <c r="E11" s="278"/>
      <c r="F11" s="279"/>
    </row>
    <row r="12" spans="1:6" ht="15.75">
      <c r="A12" s="157" t="s">
        <v>293</v>
      </c>
      <c r="B12" s="110" t="s">
        <v>419</v>
      </c>
      <c r="C12" s="111" t="s">
        <v>420</v>
      </c>
      <c r="D12" s="112">
        <v>414</v>
      </c>
      <c r="E12" s="113"/>
      <c r="F12" s="113">
        <f>E12*D12</f>
        <v>0</v>
      </c>
    </row>
    <row r="13" spans="1:6" ht="15.75">
      <c r="A13" s="157" t="s">
        <v>103</v>
      </c>
      <c r="B13" s="110" t="s">
        <v>421</v>
      </c>
      <c r="C13" s="111" t="s">
        <v>420</v>
      </c>
      <c r="D13" s="112">
        <v>300</v>
      </c>
      <c r="E13" s="113"/>
      <c r="F13" s="113">
        <f t="shared" ref="F13:F76" si="0">E13*D13</f>
        <v>0</v>
      </c>
    </row>
    <row r="14" spans="1:6" ht="15.75">
      <c r="A14" s="157" t="s">
        <v>104</v>
      </c>
      <c r="B14" s="110" t="s">
        <v>422</v>
      </c>
      <c r="C14" s="111" t="s">
        <v>420</v>
      </c>
      <c r="D14" s="112">
        <v>77</v>
      </c>
      <c r="E14" s="113"/>
      <c r="F14" s="113">
        <f t="shared" si="0"/>
        <v>0</v>
      </c>
    </row>
    <row r="15" spans="1:6" ht="15.75">
      <c r="A15" s="157" t="s">
        <v>372</v>
      </c>
      <c r="B15" s="110" t="s">
        <v>423</v>
      </c>
      <c r="C15" s="111" t="s">
        <v>420</v>
      </c>
      <c r="D15" s="112">
        <v>90</v>
      </c>
      <c r="E15" s="113"/>
      <c r="F15" s="113">
        <f t="shared" si="0"/>
        <v>0</v>
      </c>
    </row>
    <row r="16" spans="1:6" ht="15.75">
      <c r="A16" s="157" t="s">
        <v>373</v>
      </c>
      <c r="B16" s="110" t="s">
        <v>424</v>
      </c>
      <c r="C16" s="111" t="s">
        <v>420</v>
      </c>
      <c r="D16" s="112">
        <v>78</v>
      </c>
      <c r="E16" s="113"/>
      <c r="F16" s="113">
        <f t="shared" si="0"/>
        <v>0</v>
      </c>
    </row>
    <row r="17" spans="1:6" ht="15.75">
      <c r="A17" s="157" t="s">
        <v>374</v>
      </c>
      <c r="B17" s="110" t="s">
        <v>425</v>
      </c>
      <c r="C17" s="111" t="s">
        <v>420</v>
      </c>
      <c r="D17" s="112">
        <v>29</v>
      </c>
      <c r="E17" s="113"/>
      <c r="F17" s="113">
        <f t="shared" si="0"/>
        <v>0</v>
      </c>
    </row>
    <row r="18" spans="1:6" ht="15.75">
      <c r="A18" s="157" t="s">
        <v>375</v>
      </c>
      <c r="B18" s="110" t="s">
        <v>426</v>
      </c>
      <c r="C18" s="111" t="s">
        <v>420</v>
      </c>
      <c r="D18" s="112">
        <v>16</v>
      </c>
      <c r="E18" s="113"/>
      <c r="F18" s="113">
        <f t="shared" si="0"/>
        <v>0</v>
      </c>
    </row>
    <row r="19" spans="1:6" ht="15.75">
      <c r="A19" s="157" t="s">
        <v>376</v>
      </c>
      <c r="B19" s="110" t="s">
        <v>427</v>
      </c>
      <c r="C19" s="114" t="s">
        <v>428</v>
      </c>
      <c r="D19" s="112">
        <v>5</v>
      </c>
      <c r="E19" s="113"/>
      <c r="F19" s="113">
        <f t="shared" si="0"/>
        <v>0</v>
      </c>
    </row>
    <row r="20" spans="1:6" ht="15.75">
      <c r="A20" s="157" t="s">
        <v>377</v>
      </c>
      <c r="B20" s="110" t="s">
        <v>429</v>
      </c>
      <c r="C20" s="114" t="s">
        <v>428</v>
      </c>
      <c r="D20" s="112">
        <v>45</v>
      </c>
      <c r="E20" s="113"/>
      <c r="F20" s="113">
        <f t="shared" si="0"/>
        <v>0</v>
      </c>
    </row>
    <row r="21" spans="1:6" ht="15.75">
      <c r="A21" s="157" t="s">
        <v>378</v>
      </c>
      <c r="B21" s="115" t="s">
        <v>490</v>
      </c>
      <c r="C21" s="114" t="s">
        <v>428</v>
      </c>
      <c r="D21" s="112">
        <v>125</v>
      </c>
      <c r="E21" s="113"/>
      <c r="F21" s="113">
        <f t="shared" si="0"/>
        <v>0</v>
      </c>
    </row>
    <row r="22" spans="1:6" ht="15.75">
      <c r="A22" s="158" t="s">
        <v>379</v>
      </c>
      <c r="B22" s="115" t="s">
        <v>491</v>
      </c>
      <c r="C22" s="114" t="s">
        <v>428</v>
      </c>
      <c r="D22" s="112">
        <v>1</v>
      </c>
      <c r="E22" s="113"/>
      <c r="F22" s="113">
        <f t="shared" si="0"/>
        <v>0</v>
      </c>
    </row>
    <row r="23" spans="1:6" ht="15.75" customHeight="1">
      <c r="A23" s="158" t="s">
        <v>380</v>
      </c>
      <c r="B23" s="110" t="s">
        <v>431</v>
      </c>
      <c r="C23" s="114" t="s">
        <v>428</v>
      </c>
      <c r="D23" s="112">
        <v>10</v>
      </c>
      <c r="E23" s="113"/>
      <c r="F23" s="113">
        <f t="shared" si="0"/>
        <v>0</v>
      </c>
    </row>
    <row r="24" spans="1:6" ht="15.75" customHeight="1">
      <c r="A24" s="280" t="s">
        <v>432</v>
      </c>
      <c r="B24" s="281"/>
      <c r="C24" s="281"/>
      <c r="D24" s="281"/>
      <c r="E24" s="281"/>
      <c r="F24" s="282"/>
    </row>
    <row r="25" spans="1:6" ht="47.25">
      <c r="A25" s="157" t="s">
        <v>381</v>
      </c>
      <c r="B25" s="115" t="s">
        <v>433</v>
      </c>
      <c r="C25" s="114" t="s">
        <v>420</v>
      </c>
      <c r="D25" s="116">
        <v>270</v>
      </c>
      <c r="E25" s="113"/>
      <c r="F25" s="113">
        <f t="shared" si="0"/>
        <v>0</v>
      </c>
    </row>
    <row r="26" spans="1:6" ht="47.25">
      <c r="A26" s="157" t="s">
        <v>382</v>
      </c>
      <c r="B26" s="115" t="s">
        <v>434</v>
      </c>
      <c r="C26" s="114" t="s">
        <v>420</v>
      </c>
      <c r="D26" s="116">
        <v>51</v>
      </c>
      <c r="E26" s="113"/>
      <c r="F26" s="113">
        <f t="shared" si="0"/>
        <v>0</v>
      </c>
    </row>
    <row r="27" spans="1:6" ht="47.25">
      <c r="A27" s="157" t="s">
        <v>383</v>
      </c>
      <c r="B27" s="115" t="s">
        <v>435</v>
      </c>
      <c r="C27" s="114" t="s">
        <v>420</v>
      </c>
      <c r="D27" s="116">
        <v>75</v>
      </c>
      <c r="E27" s="113"/>
      <c r="F27" s="113">
        <f t="shared" si="0"/>
        <v>0</v>
      </c>
    </row>
    <row r="28" spans="1:6" ht="47.25">
      <c r="A28" s="157" t="s">
        <v>492</v>
      </c>
      <c r="B28" s="115" t="s">
        <v>436</v>
      </c>
      <c r="C28" s="114" t="s">
        <v>420</v>
      </c>
      <c r="D28" s="116">
        <v>20</v>
      </c>
      <c r="E28" s="113"/>
      <c r="F28" s="113">
        <f t="shared" si="0"/>
        <v>0</v>
      </c>
    </row>
    <row r="29" spans="1:6" ht="47.25">
      <c r="A29" s="157" t="s">
        <v>493</v>
      </c>
      <c r="B29" s="115" t="s">
        <v>437</v>
      </c>
      <c r="C29" s="114" t="s">
        <v>420</v>
      </c>
      <c r="D29" s="116">
        <v>10</v>
      </c>
      <c r="E29" s="113"/>
      <c r="F29" s="113">
        <f t="shared" si="0"/>
        <v>0</v>
      </c>
    </row>
    <row r="30" spans="1:6" ht="47.25">
      <c r="A30" s="157" t="s">
        <v>494</v>
      </c>
      <c r="B30" s="115" t="s">
        <v>495</v>
      </c>
      <c r="C30" s="114" t="s">
        <v>420</v>
      </c>
      <c r="D30" s="116">
        <v>20</v>
      </c>
      <c r="E30" s="113"/>
      <c r="F30" s="113">
        <f t="shared" si="0"/>
        <v>0</v>
      </c>
    </row>
    <row r="31" spans="1:6" ht="47.25">
      <c r="A31" s="157" t="s">
        <v>496</v>
      </c>
      <c r="B31" s="115" t="s">
        <v>438</v>
      </c>
      <c r="C31" s="114" t="s">
        <v>420</v>
      </c>
      <c r="D31" s="116">
        <v>260</v>
      </c>
      <c r="E31" s="113"/>
      <c r="F31" s="113">
        <f t="shared" si="0"/>
        <v>0</v>
      </c>
    </row>
    <row r="32" spans="1:6" ht="47.25">
      <c r="A32" s="157" t="s">
        <v>497</v>
      </c>
      <c r="B32" s="115" t="s">
        <v>498</v>
      </c>
      <c r="C32" s="114" t="s">
        <v>420</v>
      </c>
      <c r="D32" s="116">
        <v>150</v>
      </c>
      <c r="E32" s="113"/>
      <c r="F32" s="113">
        <f t="shared" si="0"/>
        <v>0</v>
      </c>
    </row>
    <row r="33" spans="1:6" ht="47.25">
      <c r="A33" s="157" t="s">
        <v>499</v>
      </c>
      <c r="B33" s="115" t="s">
        <v>500</v>
      </c>
      <c r="C33" s="114" t="s">
        <v>420</v>
      </c>
      <c r="D33" s="116">
        <v>50</v>
      </c>
      <c r="E33" s="113"/>
      <c r="F33" s="113">
        <f t="shared" si="0"/>
        <v>0</v>
      </c>
    </row>
    <row r="34" spans="1:6" ht="47.25">
      <c r="A34" s="157" t="s">
        <v>501</v>
      </c>
      <c r="B34" s="115" t="s">
        <v>502</v>
      </c>
      <c r="C34" s="114" t="s">
        <v>420</v>
      </c>
      <c r="D34" s="116">
        <v>50</v>
      </c>
      <c r="E34" s="113"/>
      <c r="F34" s="113">
        <f t="shared" si="0"/>
        <v>0</v>
      </c>
    </row>
    <row r="35" spans="1:6" ht="31.5">
      <c r="A35" s="157" t="s">
        <v>503</v>
      </c>
      <c r="B35" s="115" t="s">
        <v>439</v>
      </c>
      <c r="C35" s="114" t="s">
        <v>428</v>
      </c>
      <c r="D35" s="116">
        <v>90</v>
      </c>
      <c r="E35" s="113"/>
      <c r="F35" s="113">
        <f t="shared" si="0"/>
        <v>0</v>
      </c>
    </row>
    <row r="36" spans="1:6" ht="31.5">
      <c r="A36" s="157" t="s">
        <v>504</v>
      </c>
      <c r="B36" s="115" t="s">
        <v>440</v>
      </c>
      <c r="C36" s="114" t="s">
        <v>428</v>
      </c>
      <c r="D36" s="116">
        <v>60</v>
      </c>
      <c r="E36" s="113"/>
      <c r="F36" s="113">
        <f t="shared" si="0"/>
        <v>0</v>
      </c>
    </row>
    <row r="37" spans="1:6" ht="15.75" customHeight="1">
      <c r="A37" s="157" t="s">
        <v>505</v>
      </c>
      <c r="B37" s="115" t="s">
        <v>441</v>
      </c>
      <c r="C37" s="114" t="s">
        <v>420</v>
      </c>
      <c r="D37" s="116">
        <v>250</v>
      </c>
      <c r="E37" s="113"/>
      <c r="F37" s="113">
        <f t="shared" si="0"/>
        <v>0</v>
      </c>
    </row>
    <row r="38" spans="1:6" ht="15.75" customHeight="1">
      <c r="A38" s="280" t="s">
        <v>442</v>
      </c>
      <c r="B38" s="281"/>
      <c r="C38" s="281"/>
      <c r="D38" s="281"/>
      <c r="E38" s="281"/>
      <c r="F38" s="282"/>
    </row>
    <row r="39" spans="1:6" ht="15.75" customHeight="1">
      <c r="A39" s="157" t="s">
        <v>506</v>
      </c>
      <c r="B39" s="115" t="s">
        <v>443</v>
      </c>
      <c r="C39" s="114" t="s">
        <v>444</v>
      </c>
      <c r="D39" s="116">
        <v>45</v>
      </c>
      <c r="E39" s="113"/>
      <c r="F39" s="113">
        <f t="shared" si="0"/>
        <v>0</v>
      </c>
    </row>
    <row r="40" spans="1:6" ht="15.75" customHeight="1">
      <c r="A40" s="280" t="s">
        <v>445</v>
      </c>
      <c r="B40" s="281"/>
      <c r="C40" s="281"/>
      <c r="D40" s="281"/>
      <c r="E40" s="281"/>
      <c r="F40" s="282"/>
    </row>
    <row r="41" spans="1:6" ht="15.75">
      <c r="A41" s="157" t="s">
        <v>507</v>
      </c>
      <c r="B41" s="115" t="s">
        <v>446</v>
      </c>
      <c r="C41" s="114" t="s">
        <v>444</v>
      </c>
      <c r="D41" s="116">
        <v>80</v>
      </c>
      <c r="E41" s="113"/>
      <c r="F41" s="113">
        <f t="shared" si="0"/>
        <v>0</v>
      </c>
    </row>
    <row r="42" spans="1:6" ht="15.75">
      <c r="A42" s="157" t="s">
        <v>508</v>
      </c>
      <c r="B42" s="115" t="s">
        <v>447</v>
      </c>
      <c r="C42" s="114" t="s">
        <v>444</v>
      </c>
      <c r="D42" s="116">
        <v>10</v>
      </c>
      <c r="E42" s="113"/>
      <c r="F42" s="113">
        <f t="shared" si="0"/>
        <v>0</v>
      </c>
    </row>
    <row r="43" spans="1:6" ht="15.75">
      <c r="A43" s="157" t="s">
        <v>509</v>
      </c>
      <c r="B43" s="115" t="s">
        <v>510</v>
      </c>
      <c r="C43" s="114" t="s">
        <v>444</v>
      </c>
      <c r="D43" s="116">
        <v>20</v>
      </c>
      <c r="E43" s="113"/>
      <c r="F43" s="113">
        <f t="shared" si="0"/>
        <v>0</v>
      </c>
    </row>
    <row r="44" spans="1:6" ht="15.75">
      <c r="A44" s="157" t="s">
        <v>511</v>
      </c>
      <c r="B44" s="115" t="s">
        <v>512</v>
      </c>
      <c r="C44" s="114" t="s">
        <v>444</v>
      </c>
      <c r="D44" s="116">
        <v>45</v>
      </c>
      <c r="E44" s="113"/>
      <c r="F44" s="113">
        <f t="shared" si="0"/>
        <v>0</v>
      </c>
    </row>
    <row r="45" spans="1:6" ht="15.75" customHeight="1">
      <c r="A45" s="157" t="s">
        <v>513</v>
      </c>
      <c r="B45" s="115" t="s">
        <v>514</v>
      </c>
      <c r="C45" s="114" t="s">
        <v>444</v>
      </c>
      <c r="D45" s="116">
        <v>6</v>
      </c>
      <c r="E45" s="113"/>
      <c r="F45" s="113">
        <f t="shared" si="0"/>
        <v>0</v>
      </c>
    </row>
    <row r="46" spans="1:6" ht="15.75" customHeight="1">
      <c r="A46" s="157" t="s">
        <v>515</v>
      </c>
      <c r="B46" s="115" t="s">
        <v>516</v>
      </c>
      <c r="C46" s="114" t="s">
        <v>444</v>
      </c>
      <c r="D46" s="116">
        <v>1</v>
      </c>
      <c r="E46" s="113"/>
      <c r="F46" s="113">
        <f t="shared" si="0"/>
        <v>0</v>
      </c>
    </row>
    <row r="47" spans="1:6" ht="31.5">
      <c r="A47" s="157" t="s">
        <v>517</v>
      </c>
      <c r="B47" s="115" t="s">
        <v>449</v>
      </c>
      <c r="C47" s="114" t="s">
        <v>420</v>
      </c>
      <c r="D47" s="116">
        <v>956</v>
      </c>
      <c r="E47" s="113"/>
      <c r="F47" s="113">
        <f t="shared" si="0"/>
        <v>0</v>
      </c>
    </row>
    <row r="48" spans="1:6" ht="31.5">
      <c r="A48" s="157" t="s">
        <v>518</v>
      </c>
      <c r="B48" s="115" t="s">
        <v>450</v>
      </c>
      <c r="C48" s="114" t="s">
        <v>420</v>
      </c>
      <c r="D48" s="116">
        <v>956</v>
      </c>
      <c r="E48" s="113"/>
      <c r="F48" s="113">
        <f t="shared" si="0"/>
        <v>0</v>
      </c>
    </row>
    <row r="49" spans="1:6" ht="15.75">
      <c r="A49" s="159">
        <v>2</v>
      </c>
      <c r="B49" s="286" t="s">
        <v>451</v>
      </c>
      <c r="C49" s="287"/>
      <c r="D49" s="287"/>
      <c r="E49" s="287"/>
      <c r="F49" s="288"/>
    </row>
    <row r="50" spans="1:6" ht="15.75" customHeight="1">
      <c r="A50" s="280" t="s">
        <v>452</v>
      </c>
      <c r="B50" s="281"/>
      <c r="C50" s="281"/>
      <c r="D50" s="281"/>
      <c r="E50" s="281"/>
      <c r="F50" s="282"/>
    </row>
    <row r="51" spans="1:6" ht="31.5">
      <c r="A51" s="157" t="s">
        <v>293</v>
      </c>
      <c r="B51" s="115" t="s">
        <v>453</v>
      </c>
      <c r="C51" s="114" t="s">
        <v>420</v>
      </c>
      <c r="D51" s="116">
        <v>55</v>
      </c>
      <c r="E51" s="113"/>
      <c r="F51" s="113">
        <f t="shared" si="0"/>
        <v>0</v>
      </c>
    </row>
    <row r="52" spans="1:6" ht="15.75" customHeight="1">
      <c r="A52" s="157" t="s">
        <v>103</v>
      </c>
      <c r="B52" s="115" t="s">
        <v>454</v>
      </c>
      <c r="C52" s="114" t="s">
        <v>420</v>
      </c>
      <c r="D52" s="116">
        <v>183</v>
      </c>
      <c r="E52" s="113"/>
      <c r="F52" s="113">
        <f t="shared" si="0"/>
        <v>0</v>
      </c>
    </row>
    <row r="53" spans="1:6" ht="31.5">
      <c r="A53" s="157" t="s">
        <v>104</v>
      </c>
      <c r="B53" s="115" t="s">
        <v>455</v>
      </c>
      <c r="C53" s="114" t="s">
        <v>420</v>
      </c>
      <c r="D53" s="117">
        <v>203</v>
      </c>
      <c r="E53" s="113"/>
      <c r="F53" s="113">
        <f t="shared" si="0"/>
        <v>0</v>
      </c>
    </row>
    <row r="54" spans="1:6" ht="31.5">
      <c r="A54" s="157" t="s">
        <v>372</v>
      </c>
      <c r="B54" s="115" t="s">
        <v>456</v>
      </c>
      <c r="C54" s="114" t="s">
        <v>420</v>
      </c>
      <c r="D54" s="117">
        <v>63</v>
      </c>
      <c r="E54" s="113"/>
      <c r="F54" s="113">
        <f t="shared" si="0"/>
        <v>0</v>
      </c>
    </row>
    <row r="55" spans="1:6" ht="31.5">
      <c r="A55" s="157" t="s">
        <v>373</v>
      </c>
      <c r="B55" s="115" t="s">
        <v>457</v>
      </c>
      <c r="C55" s="114" t="s">
        <v>420</v>
      </c>
      <c r="D55" s="117">
        <v>39</v>
      </c>
      <c r="E55" s="113"/>
      <c r="F55" s="113">
        <f t="shared" si="0"/>
        <v>0</v>
      </c>
    </row>
    <row r="56" spans="1:6" ht="15.75" customHeight="1">
      <c r="A56" s="283" t="s">
        <v>418</v>
      </c>
      <c r="B56" s="284"/>
      <c r="C56" s="284"/>
      <c r="D56" s="284"/>
      <c r="E56" s="284"/>
      <c r="F56" s="285"/>
    </row>
    <row r="57" spans="1:6" ht="15.75" customHeight="1">
      <c r="A57" s="157" t="s">
        <v>374</v>
      </c>
      <c r="B57" s="110" t="s">
        <v>458</v>
      </c>
      <c r="C57" s="114" t="s">
        <v>428</v>
      </c>
      <c r="D57" s="112">
        <v>10</v>
      </c>
      <c r="E57" s="113"/>
      <c r="F57" s="113">
        <f t="shared" si="0"/>
        <v>0</v>
      </c>
    </row>
    <row r="58" spans="1:6" ht="15.75">
      <c r="A58" s="157" t="s">
        <v>375</v>
      </c>
      <c r="B58" s="115" t="s">
        <v>459</v>
      </c>
      <c r="C58" s="114" t="s">
        <v>428</v>
      </c>
      <c r="D58" s="112">
        <v>80</v>
      </c>
      <c r="E58" s="113"/>
      <c r="F58" s="113">
        <f t="shared" si="0"/>
        <v>0</v>
      </c>
    </row>
    <row r="59" spans="1:6" ht="15.75">
      <c r="A59" s="157" t="s">
        <v>376</v>
      </c>
      <c r="B59" s="110" t="s">
        <v>460</v>
      </c>
      <c r="C59" s="114" t="s">
        <v>428</v>
      </c>
      <c r="D59" s="112">
        <v>45</v>
      </c>
      <c r="E59" s="113"/>
      <c r="F59" s="113">
        <f t="shared" si="0"/>
        <v>0</v>
      </c>
    </row>
    <row r="60" spans="1:6" ht="15.75">
      <c r="A60" s="157" t="s">
        <v>377</v>
      </c>
      <c r="B60" s="115" t="s">
        <v>461</v>
      </c>
      <c r="C60" s="114" t="s">
        <v>428</v>
      </c>
      <c r="D60" s="112">
        <v>10</v>
      </c>
      <c r="E60" s="113"/>
      <c r="F60" s="113">
        <f t="shared" si="0"/>
        <v>0</v>
      </c>
    </row>
    <row r="61" spans="1:6" ht="15.75" customHeight="1">
      <c r="A61" s="280" t="s">
        <v>462</v>
      </c>
      <c r="B61" s="281"/>
      <c r="C61" s="281"/>
      <c r="D61" s="281"/>
      <c r="E61" s="281"/>
      <c r="F61" s="282"/>
    </row>
    <row r="62" spans="1:6" ht="31.5">
      <c r="A62" s="157" t="s">
        <v>378</v>
      </c>
      <c r="B62" s="118" t="s">
        <v>463</v>
      </c>
      <c r="C62" s="114" t="s">
        <v>420</v>
      </c>
      <c r="D62" s="116">
        <v>240</v>
      </c>
      <c r="E62" s="113"/>
      <c r="F62" s="113">
        <f t="shared" si="0"/>
        <v>0</v>
      </c>
    </row>
    <row r="63" spans="1:6" ht="31.5">
      <c r="A63" s="157" t="s">
        <v>379</v>
      </c>
      <c r="B63" s="118" t="s">
        <v>464</v>
      </c>
      <c r="C63" s="114" t="s">
        <v>420</v>
      </c>
      <c r="D63" s="116">
        <v>190</v>
      </c>
      <c r="E63" s="113"/>
      <c r="F63" s="113">
        <f t="shared" si="0"/>
        <v>0</v>
      </c>
    </row>
    <row r="64" spans="1:6" ht="15.75">
      <c r="A64" s="157" t="s">
        <v>380</v>
      </c>
      <c r="B64" s="118" t="s">
        <v>465</v>
      </c>
      <c r="C64" s="114" t="s">
        <v>444</v>
      </c>
      <c r="D64" s="119">
        <v>27</v>
      </c>
      <c r="E64" s="113"/>
      <c r="F64" s="113">
        <f t="shared" si="0"/>
        <v>0</v>
      </c>
    </row>
    <row r="65" spans="1:6" ht="15.75">
      <c r="A65" s="157" t="s">
        <v>381</v>
      </c>
      <c r="B65" s="118" t="s">
        <v>466</v>
      </c>
      <c r="C65" s="114" t="s">
        <v>444</v>
      </c>
      <c r="D65" s="119">
        <v>45</v>
      </c>
      <c r="E65" s="113"/>
      <c r="F65" s="113">
        <f t="shared" si="0"/>
        <v>0</v>
      </c>
    </row>
    <row r="66" spans="1:6" ht="15.75" customHeight="1">
      <c r="A66" s="157" t="s">
        <v>382</v>
      </c>
      <c r="B66" s="118" t="s">
        <v>467</v>
      </c>
      <c r="C66" s="114" t="s">
        <v>444</v>
      </c>
      <c r="D66" s="119">
        <v>9</v>
      </c>
      <c r="E66" s="113"/>
      <c r="F66" s="113">
        <f t="shared" si="0"/>
        <v>0</v>
      </c>
    </row>
    <row r="67" spans="1:6" ht="15.75">
      <c r="A67" s="157" t="s">
        <v>383</v>
      </c>
      <c r="B67" s="120" t="s">
        <v>468</v>
      </c>
      <c r="C67" s="114" t="s">
        <v>444</v>
      </c>
      <c r="D67" s="121">
        <v>20</v>
      </c>
      <c r="E67" s="113"/>
      <c r="F67" s="113">
        <f t="shared" si="0"/>
        <v>0</v>
      </c>
    </row>
    <row r="68" spans="1:6" ht="15.75">
      <c r="A68" s="157" t="s">
        <v>492</v>
      </c>
      <c r="B68" s="160" t="s">
        <v>519</v>
      </c>
      <c r="C68" s="114" t="s">
        <v>444</v>
      </c>
      <c r="D68" s="121">
        <v>90</v>
      </c>
      <c r="E68" s="113"/>
      <c r="F68" s="113">
        <f t="shared" si="0"/>
        <v>0</v>
      </c>
    </row>
    <row r="69" spans="1:6" ht="15.75">
      <c r="A69" s="157" t="s">
        <v>493</v>
      </c>
      <c r="B69" s="160" t="s">
        <v>520</v>
      </c>
      <c r="C69" s="114" t="s">
        <v>444</v>
      </c>
      <c r="D69" s="121">
        <v>70</v>
      </c>
      <c r="E69" s="113"/>
      <c r="F69" s="113">
        <f t="shared" si="0"/>
        <v>0</v>
      </c>
    </row>
    <row r="70" spans="1:6" ht="47.25">
      <c r="A70" s="157" t="s">
        <v>494</v>
      </c>
      <c r="B70" s="122" t="s">
        <v>469</v>
      </c>
      <c r="C70" s="114" t="s">
        <v>420</v>
      </c>
      <c r="D70" s="121">
        <v>50</v>
      </c>
      <c r="E70" s="113"/>
      <c r="F70" s="113">
        <f t="shared" si="0"/>
        <v>0</v>
      </c>
    </row>
    <row r="71" spans="1:6" ht="31.5">
      <c r="A71" s="157" t="s">
        <v>496</v>
      </c>
      <c r="B71" s="118" t="s">
        <v>470</v>
      </c>
      <c r="C71" s="114" t="s">
        <v>444</v>
      </c>
      <c r="D71" s="119">
        <v>3</v>
      </c>
      <c r="E71" s="113"/>
      <c r="F71" s="113">
        <f t="shared" si="0"/>
        <v>0</v>
      </c>
    </row>
    <row r="72" spans="1:6" ht="15.75" customHeight="1">
      <c r="A72" s="283" t="s">
        <v>471</v>
      </c>
      <c r="B72" s="284"/>
      <c r="C72" s="284"/>
      <c r="D72" s="284"/>
      <c r="E72" s="284"/>
      <c r="F72" s="285"/>
    </row>
    <row r="73" spans="1:6" ht="31.5">
      <c r="A73" s="157" t="s">
        <v>497</v>
      </c>
      <c r="B73" s="118" t="s">
        <v>589</v>
      </c>
      <c r="C73" s="114" t="s">
        <v>444</v>
      </c>
      <c r="D73" s="119">
        <v>45</v>
      </c>
      <c r="E73" s="113"/>
      <c r="F73" s="113">
        <f t="shared" si="0"/>
        <v>0</v>
      </c>
    </row>
    <row r="74" spans="1:6" ht="15.75">
      <c r="A74" s="157" t="s">
        <v>499</v>
      </c>
      <c r="B74" s="118" t="s">
        <v>472</v>
      </c>
      <c r="C74" s="114" t="s">
        <v>444</v>
      </c>
      <c r="D74" s="119">
        <v>10</v>
      </c>
      <c r="E74" s="113"/>
      <c r="F74" s="113">
        <f t="shared" si="0"/>
        <v>0</v>
      </c>
    </row>
    <row r="75" spans="1:6" ht="15.75">
      <c r="A75" s="157" t="s">
        <v>501</v>
      </c>
      <c r="B75" s="123" t="s">
        <v>473</v>
      </c>
      <c r="C75" s="114" t="s">
        <v>444</v>
      </c>
      <c r="D75" s="119">
        <v>80</v>
      </c>
      <c r="E75" s="113"/>
      <c r="F75" s="113">
        <f t="shared" si="0"/>
        <v>0</v>
      </c>
    </row>
    <row r="76" spans="1:6" ht="15.75" customHeight="1">
      <c r="A76" s="157" t="s">
        <v>503</v>
      </c>
      <c r="B76" s="118" t="s">
        <v>474</v>
      </c>
      <c r="C76" s="114" t="s">
        <v>444</v>
      </c>
      <c r="D76" s="119">
        <v>10</v>
      </c>
      <c r="E76" s="113"/>
      <c r="F76" s="113">
        <f t="shared" si="0"/>
        <v>0</v>
      </c>
    </row>
    <row r="77" spans="1:6" ht="16.5" thickBot="1">
      <c r="A77" s="157" t="s">
        <v>504</v>
      </c>
      <c r="B77" s="124" t="s">
        <v>475</v>
      </c>
      <c r="C77" s="119" t="s">
        <v>420</v>
      </c>
      <c r="D77" s="125">
        <v>405</v>
      </c>
      <c r="E77" s="126"/>
      <c r="F77" s="113">
        <f t="shared" ref="F77" si="1">E77*D77</f>
        <v>0</v>
      </c>
    </row>
    <row r="78" spans="1:6" ht="15.75" customHeight="1" thickBot="1">
      <c r="A78" s="251"/>
      <c r="B78" s="252"/>
      <c r="C78" s="252"/>
      <c r="D78" s="252"/>
      <c r="E78" s="271"/>
      <c r="F78" s="43">
        <f>SUM(F12:F77)</f>
        <v>0</v>
      </c>
    </row>
    <row r="79" spans="1:6" ht="16.5" thickBot="1">
      <c r="A79" s="253" t="s">
        <v>545</v>
      </c>
      <c r="B79" s="254"/>
      <c r="C79" s="254"/>
      <c r="D79" s="254"/>
      <c r="E79" s="272"/>
      <c r="F79" s="43">
        <f>F78*0.1</f>
        <v>0</v>
      </c>
    </row>
    <row r="80" spans="1:6" ht="16.5" thickBot="1">
      <c r="A80" s="255" t="s">
        <v>101</v>
      </c>
      <c r="B80" s="256"/>
      <c r="C80" s="256"/>
      <c r="D80" s="256"/>
      <c r="E80" s="273"/>
      <c r="F80" s="43">
        <f>(F78+F79)</f>
        <v>0</v>
      </c>
    </row>
  </sheetData>
  <mergeCells count="22">
    <mergeCell ref="A4:B4"/>
    <mergeCell ref="C4:F4"/>
    <mergeCell ref="A1:F1"/>
    <mergeCell ref="A2:B2"/>
    <mergeCell ref="C2:F2"/>
    <mergeCell ref="A3:B3"/>
    <mergeCell ref="C3:F3"/>
    <mergeCell ref="A5:F5"/>
    <mergeCell ref="B6:F6"/>
    <mergeCell ref="A78:E78"/>
    <mergeCell ref="A79:E79"/>
    <mergeCell ref="A80:E80"/>
    <mergeCell ref="B10:F10"/>
    <mergeCell ref="A11:F11"/>
    <mergeCell ref="A24:F24"/>
    <mergeCell ref="A61:F61"/>
    <mergeCell ref="A72:F72"/>
    <mergeCell ref="A38:F38"/>
    <mergeCell ref="A40:F40"/>
    <mergeCell ref="B49:F49"/>
    <mergeCell ref="A50:F50"/>
    <mergeCell ref="A56:F56"/>
  </mergeCells>
  <pageMargins left="0.70866141732283472" right="0.17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63" workbookViewId="0">
      <selection activeCell="E78" sqref="E78:E82"/>
    </sheetView>
  </sheetViews>
  <sheetFormatPr defaultRowHeight="14.25"/>
  <cols>
    <col min="1" max="1" width="7" customWidth="1"/>
    <col min="2" max="2" width="54.5" customWidth="1"/>
    <col min="3" max="5" width="11.125" customWidth="1"/>
    <col min="6" max="6" width="12.25" customWidth="1"/>
  </cols>
  <sheetData>
    <row r="1" spans="1:6" ht="54.75" customHeight="1">
      <c r="A1" s="203" t="s">
        <v>116</v>
      </c>
      <c r="B1" s="204"/>
      <c r="C1" s="204"/>
      <c r="D1" s="204"/>
      <c r="E1" s="204"/>
      <c r="F1" s="205"/>
    </row>
    <row r="2" spans="1:6" ht="91.5" customHeight="1">
      <c r="A2" s="206" t="s">
        <v>0</v>
      </c>
      <c r="B2" s="207"/>
      <c r="C2" s="208" t="s">
        <v>117</v>
      </c>
      <c r="D2" s="208"/>
      <c r="E2" s="208"/>
      <c r="F2" s="209"/>
    </row>
    <row r="3" spans="1:6" ht="46.5" customHeight="1">
      <c r="A3" s="206" t="s">
        <v>1</v>
      </c>
      <c r="B3" s="207"/>
      <c r="C3" s="210" t="s">
        <v>118</v>
      </c>
      <c r="D3" s="210"/>
      <c r="E3" s="210"/>
      <c r="F3" s="211"/>
    </row>
    <row r="4" spans="1:6" ht="46.5" customHeight="1" thickBot="1">
      <c r="A4" s="199" t="s">
        <v>75</v>
      </c>
      <c r="B4" s="200"/>
      <c r="C4" s="201" t="s">
        <v>119</v>
      </c>
      <c r="D4" s="201"/>
      <c r="E4" s="201"/>
      <c r="F4" s="202"/>
    </row>
    <row r="5" spans="1:6" ht="16.5" thickBot="1">
      <c r="A5" s="234" t="s">
        <v>102</v>
      </c>
      <c r="B5" s="235"/>
      <c r="C5" s="235"/>
      <c r="D5" s="235"/>
      <c r="E5" s="235"/>
      <c r="F5" s="236"/>
    </row>
    <row r="6" spans="1:6" ht="15.75" thickBot="1">
      <c r="A6" s="11"/>
      <c r="B6" s="222" t="s">
        <v>477</v>
      </c>
      <c r="C6" s="223"/>
      <c r="D6" s="223"/>
      <c r="E6" s="223"/>
      <c r="F6" s="224"/>
    </row>
    <row r="7" spans="1:6" ht="15.75">
      <c r="A7" s="36"/>
      <c r="B7" s="37"/>
      <c r="C7" s="37"/>
      <c r="D7" s="37"/>
      <c r="E7" s="37"/>
      <c r="F7" s="38"/>
    </row>
    <row r="8" spans="1:6" ht="63">
      <c r="A8" s="16" t="s">
        <v>2</v>
      </c>
      <c r="B8" s="7" t="s">
        <v>3</v>
      </c>
      <c r="C8" s="7" t="s">
        <v>4</v>
      </c>
      <c r="D8" s="35" t="s">
        <v>5</v>
      </c>
      <c r="E8" s="7" t="s">
        <v>99</v>
      </c>
      <c r="F8" s="25" t="s">
        <v>100</v>
      </c>
    </row>
    <row r="9" spans="1:6" ht="16.5" thickBot="1">
      <c r="A9" s="32">
        <v>1</v>
      </c>
      <c r="B9" s="33">
        <v>2</v>
      </c>
      <c r="C9" s="33">
        <v>3</v>
      </c>
      <c r="D9" s="40">
        <v>4</v>
      </c>
      <c r="E9" s="41">
        <v>5</v>
      </c>
      <c r="F9" s="34">
        <v>6</v>
      </c>
    </row>
    <row r="10" spans="1:6" ht="15.75">
      <c r="A10" s="109">
        <v>1</v>
      </c>
      <c r="B10" s="274" t="s">
        <v>417</v>
      </c>
      <c r="C10" s="275"/>
      <c r="D10" s="275"/>
      <c r="E10" s="275"/>
      <c r="F10" s="276"/>
    </row>
    <row r="11" spans="1:6" ht="15.75">
      <c r="A11" s="277" t="s">
        <v>418</v>
      </c>
      <c r="B11" s="278"/>
      <c r="C11" s="278"/>
      <c r="D11" s="278"/>
      <c r="E11" s="278"/>
      <c r="F11" s="279"/>
    </row>
    <row r="12" spans="1:6" ht="15.75">
      <c r="A12" s="157" t="s">
        <v>293</v>
      </c>
      <c r="B12" s="110" t="s">
        <v>419</v>
      </c>
      <c r="C12" s="111" t="s">
        <v>420</v>
      </c>
      <c r="D12" s="112">
        <v>249</v>
      </c>
      <c r="E12" s="113"/>
      <c r="F12" s="113">
        <f>E12*D12</f>
        <v>0</v>
      </c>
    </row>
    <row r="13" spans="1:6" ht="15.75" customHeight="1">
      <c r="A13" s="157" t="s">
        <v>103</v>
      </c>
      <c r="B13" s="110" t="s">
        <v>421</v>
      </c>
      <c r="C13" s="111" t="s">
        <v>420</v>
      </c>
      <c r="D13" s="112">
        <v>641</v>
      </c>
      <c r="E13" s="113"/>
      <c r="F13" s="113">
        <f t="shared" ref="F13:F23" si="0">E13*D13</f>
        <v>0</v>
      </c>
    </row>
    <row r="14" spans="1:6" ht="15.75">
      <c r="A14" s="157" t="s">
        <v>104</v>
      </c>
      <c r="B14" s="110" t="s">
        <v>422</v>
      </c>
      <c r="C14" s="111" t="s">
        <v>420</v>
      </c>
      <c r="D14" s="112">
        <v>102</v>
      </c>
      <c r="E14" s="113"/>
      <c r="F14" s="113">
        <f t="shared" si="0"/>
        <v>0</v>
      </c>
    </row>
    <row r="15" spans="1:6" ht="15.75">
      <c r="A15" s="157" t="s">
        <v>372</v>
      </c>
      <c r="B15" s="110" t="s">
        <v>423</v>
      </c>
      <c r="C15" s="111" t="s">
        <v>420</v>
      </c>
      <c r="D15" s="112">
        <v>110</v>
      </c>
      <c r="E15" s="113"/>
      <c r="F15" s="113">
        <f t="shared" si="0"/>
        <v>0</v>
      </c>
    </row>
    <row r="16" spans="1:6" ht="15.75">
      <c r="A16" s="157" t="s">
        <v>373</v>
      </c>
      <c r="B16" s="110" t="s">
        <v>424</v>
      </c>
      <c r="C16" s="111" t="s">
        <v>420</v>
      </c>
      <c r="D16" s="112">
        <v>95</v>
      </c>
      <c r="E16" s="113"/>
      <c r="F16" s="113">
        <f t="shared" si="0"/>
        <v>0</v>
      </c>
    </row>
    <row r="17" spans="1:6" ht="15.75">
      <c r="A17" s="157" t="s">
        <v>374</v>
      </c>
      <c r="B17" s="110" t="s">
        <v>425</v>
      </c>
      <c r="C17" s="111" t="s">
        <v>420</v>
      </c>
      <c r="D17" s="112">
        <v>39</v>
      </c>
      <c r="E17" s="113"/>
      <c r="F17" s="113">
        <f t="shared" si="0"/>
        <v>0</v>
      </c>
    </row>
    <row r="18" spans="1:6" ht="15.75">
      <c r="A18" s="157" t="s">
        <v>375</v>
      </c>
      <c r="B18" s="110" t="s">
        <v>426</v>
      </c>
      <c r="C18" s="111" t="s">
        <v>420</v>
      </c>
      <c r="D18" s="112">
        <v>43</v>
      </c>
      <c r="E18" s="113"/>
      <c r="F18" s="113">
        <f t="shared" si="0"/>
        <v>0</v>
      </c>
    </row>
    <row r="19" spans="1:6" ht="15.75">
      <c r="A19" s="157" t="s">
        <v>376</v>
      </c>
      <c r="B19" s="110" t="s">
        <v>427</v>
      </c>
      <c r="C19" s="114" t="s">
        <v>428</v>
      </c>
      <c r="D19" s="112">
        <v>6</v>
      </c>
      <c r="E19" s="113"/>
      <c r="F19" s="113">
        <f t="shared" si="0"/>
        <v>0</v>
      </c>
    </row>
    <row r="20" spans="1:6" ht="15.75">
      <c r="A20" s="157" t="s">
        <v>377</v>
      </c>
      <c r="B20" s="110" t="s">
        <v>429</v>
      </c>
      <c r="C20" s="114" t="s">
        <v>428</v>
      </c>
      <c r="D20" s="112">
        <v>53</v>
      </c>
      <c r="E20" s="113"/>
      <c r="F20" s="113">
        <f t="shared" si="0"/>
        <v>0</v>
      </c>
    </row>
    <row r="21" spans="1:6" ht="15.75">
      <c r="A21" s="157" t="s">
        <v>378</v>
      </c>
      <c r="B21" s="115" t="s">
        <v>521</v>
      </c>
      <c r="C21" s="114" t="s">
        <v>428</v>
      </c>
      <c r="D21" s="112">
        <v>159</v>
      </c>
      <c r="E21" s="113"/>
      <c r="F21" s="113">
        <f t="shared" si="0"/>
        <v>0</v>
      </c>
    </row>
    <row r="22" spans="1:6" ht="15.75">
      <c r="A22" s="157" t="s">
        <v>379</v>
      </c>
      <c r="B22" s="115" t="s">
        <v>491</v>
      </c>
      <c r="C22" s="114" t="s">
        <v>428</v>
      </c>
      <c r="D22" s="112">
        <v>1</v>
      </c>
      <c r="E22" s="113"/>
      <c r="F22" s="113">
        <f t="shared" si="0"/>
        <v>0</v>
      </c>
    </row>
    <row r="23" spans="1:6" ht="15.75" customHeight="1">
      <c r="A23" s="158" t="s">
        <v>380</v>
      </c>
      <c r="B23" s="110" t="s">
        <v>431</v>
      </c>
      <c r="C23" s="114" t="s">
        <v>428</v>
      </c>
      <c r="D23" s="112">
        <v>5</v>
      </c>
      <c r="E23" s="113"/>
      <c r="F23" s="113">
        <f t="shared" si="0"/>
        <v>0</v>
      </c>
    </row>
    <row r="24" spans="1:6" ht="15.75" customHeight="1">
      <c r="A24" s="280" t="s">
        <v>432</v>
      </c>
      <c r="B24" s="281"/>
      <c r="C24" s="281"/>
      <c r="D24" s="281"/>
      <c r="E24" s="281"/>
      <c r="F24" s="282"/>
    </row>
    <row r="25" spans="1:6" ht="47.25">
      <c r="A25" s="157" t="s">
        <v>381</v>
      </c>
      <c r="B25" s="115" t="s">
        <v>433</v>
      </c>
      <c r="C25" s="114" t="s">
        <v>420</v>
      </c>
      <c r="D25" s="116">
        <v>280</v>
      </c>
      <c r="E25" s="113"/>
      <c r="F25" s="113">
        <f t="shared" ref="F25:F82" si="1">E25*D25</f>
        <v>0</v>
      </c>
    </row>
    <row r="26" spans="1:6" ht="15.75" customHeight="1">
      <c r="A26" s="157" t="s">
        <v>382</v>
      </c>
      <c r="B26" s="115" t="s">
        <v>434</v>
      </c>
      <c r="C26" s="114" t="s">
        <v>420</v>
      </c>
      <c r="D26" s="116">
        <v>62</v>
      </c>
      <c r="E26" s="113"/>
      <c r="F26" s="113">
        <f t="shared" si="1"/>
        <v>0</v>
      </c>
    </row>
    <row r="27" spans="1:6" ht="47.25">
      <c r="A27" s="157" t="s">
        <v>383</v>
      </c>
      <c r="B27" s="115" t="s">
        <v>435</v>
      </c>
      <c r="C27" s="114" t="s">
        <v>420</v>
      </c>
      <c r="D27" s="116">
        <v>154</v>
      </c>
      <c r="E27" s="113"/>
      <c r="F27" s="113">
        <f t="shared" si="1"/>
        <v>0</v>
      </c>
    </row>
    <row r="28" spans="1:6" ht="47.25">
      <c r="A28" s="157" t="s">
        <v>492</v>
      </c>
      <c r="B28" s="115" t="s">
        <v>436</v>
      </c>
      <c r="C28" s="114" t="s">
        <v>420</v>
      </c>
      <c r="D28" s="116">
        <v>10</v>
      </c>
      <c r="E28" s="113"/>
      <c r="F28" s="113">
        <f t="shared" si="1"/>
        <v>0</v>
      </c>
    </row>
    <row r="29" spans="1:6" ht="47.25">
      <c r="A29" s="157" t="s">
        <v>493</v>
      </c>
      <c r="B29" s="115" t="s">
        <v>437</v>
      </c>
      <c r="C29" s="114" t="s">
        <v>420</v>
      </c>
      <c r="D29" s="116">
        <v>12</v>
      </c>
      <c r="E29" s="113"/>
      <c r="F29" s="113">
        <f t="shared" si="1"/>
        <v>0</v>
      </c>
    </row>
    <row r="30" spans="1:6" ht="47.25">
      <c r="A30" s="157" t="s">
        <v>494</v>
      </c>
      <c r="B30" s="115" t="s">
        <v>495</v>
      </c>
      <c r="C30" s="114" t="s">
        <v>420</v>
      </c>
      <c r="D30" s="116">
        <v>40</v>
      </c>
      <c r="E30" s="113"/>
      <c r="F30" s="113">
        <f t="shared" si="1"/>
        <v>0</v>
      </c>
    </row>
    <row r="31" spans="1:6" ht="47.25">
      <c r="A31" s="157" t="s">
        <v>496</v>
      </c>
      <c r="B31" s="115" t="s">
        <v>522</v>
      </c>
      <c r="C31" s="114" t="s">
        <v>420</v>
      </c>
      <c r="D31" s="116">
        <v>10</v>
      </c>
      <c r="E31" s="113"/>
      <c r="F31" s="113">
        <f t="shared" si="1"/>
        <v>0</v>
      </c>
    </row>
    <row r="32" spans="1:6" ht="47.25">
      <c r="A32" s="157" t="s">
        <v>497</v>
      </c>
      <c r="B32" s="115" t="s">
        <v>438</v>
      </c>
      <c r="C32" s="114" t="s">
        <v>420</v>
      </c>
      <c r="D32" s="116">
        <v>270</v>
      </c>
      <c r="E32" s="113"/>
      <c r="F32" s="113">
        <f t="shared" si="1"/>
        <v>0</v>
      </c>
    </row>
    <row r="33" spans="1:6" ht="47.25">
      <c r="A33" s="157" t="s">
        <v>499</v>
      </c>
      <c r="B33" s="115" t="s">
        <v>498</v>
      </c>
      <c r="C33" s="114" t="s">
        <v>420</v>
      </c>
      <c r="D33" s="116">
        <v>200</v>
      </c>
      <c r="E33" s="113"/>
      <c r="F33" s="113">
        <f t="shared" si="1"/>
        <v>0</v>
      </c>
    </row>
    <row r="34" spans="1:6" ht="47.25">
      <c r="A34" s="157" t="s">
        <v>501</v>
      </c>
      <c r="B34" s="115" t="s">
        <v>500</v>
      </c>
      <c r="C34" s="114" t="s">
        <v>420</v>
      </c>
      <c r="D34" s="116">
        <v>70</v>
      </c>
      <c r="E34" s="113"/>
      <c r="F34" s="113">
        <f t="shared" si="1"/>
        <v>0</v>
      </c>
    </row>
    <row r="35" spans="1:6" ht="47.25">
      <c r="A35" s="157" t="s">
        <v>503</v>
      </c>
      <c r="B35" s="115" t="s">
        <v>502</v>
      </c>
      <c r="C35" s="114" t="s">
        <v>420</v>
      </c>
      <c r="D35" s="116">
        <v>85</v>
      </c>
      <c r="E35" s="113"/>
      <c r="F35" s="113">
        <f t="shared" si="1"/>
        <v>0</v>
      </c>
    </row>
    <row r="36" spans="1:6" ht="47.25">
      <c r="A36" s="157" t="s">
        <v>504</v>
      </c>
      <c r="B36" s="115" t="s">
        <v>523</v>
      </c>
      <c r="C36" s="114" t="s">
        <v>420</v>
      </c>
      <c r="D36" s="116">
        <v>65</v>
      </c>
      <c r="E36" s="113"/>
      <c r="F36" s="113">
        <f t="shared" si="1"/>
        <v>0</v>
      </c>
    </row>
    <row r="37" spans="1:6" ht="15.75" customHeight="1">
      <c r="A37" s="157" t="s">
        <v>505</v>
      </c>
      <c r="B37" s="115" t="s">
        <v>524</v>
      </c>
      <c r="C37" s="114" t="s">
        <v>420</v>
      </c>
      <c r="D37" s="116">
        <v>35</v>
      </c>
      <c r="E37" s="113"/>
      <c r="F37" s="113">
        <f t="shared" si="1"/>
        <v>0</v>
      </c>
    </row>
    <row r="38" spans="1:6" ht="47.25">
      <c r="A38" s="157" t="s">
        <v>506</v>
      </c>
      <c r="B38" s="115" t="s">
        <v>525</v>
      </c>
      <c r="C38" s="114" t="s">
        <v>420</v>
      </c>
      <c r="D38" s="116">
        <v>25</v>
      </c>
      <c r="E38" s="113"/>
      <c r="F38" s="113">
        <f t="shared" si="1"/>
        <v>0</v>
      </c>
    </row>
    <row r="39" spans="1:6" ht="15.75" customHeight="1">
      <c r="A39" s="157" t="s">
        <v>507</v>
      </c>
      <c r="B39" s="115" t="s">
        <v>526</v>
      </c>
      <c r="C39" s="114" t="s">
        <v>420</v>
      </c>
      <c r="D39" s="116">
        <v>10</v>
      </c>
      <c r="E39" s="113"/>
      <c r="F39" s="113">
        <f t="shared" si="1"/>
        <v>0</v>
      </c>
    </row>
    <row r="40" spans="1:6" ht="31.5">
      <c r="A40" s="157" t="s">
        <v>508</v>
      </c>
      <c r="B40" s="115" t="s">
        <v>439</v>
      </c>
      <c r="C40" s="114" t="s">
        <v>428</v>
      </c>
      <c r="D40" s="116">
        <v>100</v>
      </c>
      <c r="E40" s="113"/>
      <c r="F40" s="113">
        <f t="shared" si="1"/>
        <v>0</v>
      </c>
    </row>
    <row r="41" spans="1:6" ht="31.5">
      <c r="A41" s="157" t="s">
        <v>509</v>
      </c>
      <c r="B41" s="115" t="s">
        <v>440</v>
      </c>
      <c r="C41" s="114" t="s">
        <v>428</v>
      </c>
      <c r="D41" s="116">
        <v>70</v>
      </c>
      <c r="E41" s="113"/>
      <c r="F41" s="113">
        <f t="shared" si="1"/>
        <v>0</v>
      </c>
    </row>
    <row r="42" spans="1:6" ht="31.5">
      <c r="A42" s="157" t="s">
        <v>511</v>
      </c>
      <c r="B42" s="115" t="s">
        <v>441</v>
      </c>
      <c r="C42" s="114" t="s">
        <v>420</v>
      </c>
      <c r="D42" s="116">
        <v>280</v>
      </c>
      <c r="E42" s="113"/>
      <c r="F42" s="113">
        <f t="shared" si="1"/>
        <v>0</v>
      </c>
    </row>
    <row r="43" spans="1:6" ht="15.75" customHeight="1">
      <c r="A43" s="280" t="s">
        <v>442</v>
      </c>
      <c r="B43" s="281"/>
      <c r="C43" s="281"/>
      <c r="D43" s="281"/>
      <c r="E43" s="281"/>
      <c r="F43" s="282"/>
    </row>
    <row r="44" spans="1:6" ht="15.75">
      <c r="A44" s="157" t="s">
        <v>513</v>
      </c>
      <c r="B44" s="115" t="s">
        <v>443</v>
      </c>
      <c r="C44" s="114" t="s">
        <v>444</v>
      </c>
      <c r="D44" s="116">
        <v>53</v>
      </c>
      <c r="E44" s="113"/>
      <c r="F44" s="113">
        <f t="shared" si="1"/>
        <v>0</v>
      </c>
    </row>
    <row r="45" spans="1:6" ht="15.75" customHeight="1">
      <c r="A45" s="280" t="s">
        <v>445</v>
      </c>
      <c r="B45" s="281"/>
      <c r="C45" s="281"/>
      <c r="D45" s="281"/>
      <c r="E45" s="281"/>
      <c r="F45" s="282"/>
    </row>
    <row r="46" spans="1:6" ht="15.75" customHeight="1">
      <c r="A46" s="157" t="s">
        <v>515</v>
      </c>
      <c r="B46" s="115" t="s">
        <v>446</v>
      </c>
      <c r="C46" s="114" t="s">
        <v>444</v>
      </c>
      <c r="D46" s="116">
        <v>106</v>
      </c>
      <c r="E46" s="113"/>
      <c r="F46" s="113">
        <f t="shared" si="1"/>
        <v>0</v>
      </c>
    </row>
    <row r="47" spans="1:6" ht="15.75" customHeight="1">
      <c r="A47" s="157" t="s">
        <v>517</v>
      </c>
      <c r="B47" s="115" t="s">
        <v>447</v>
      </c>
      <c r="C47" s="114" t="s">
        <v>444</v>
      </c>
      <c r="D47" s="116">
        <v>5</v>
      </c>
      <c r="E47" s="113"/>
      <c r="F47" s="113">
        <f t="shared" si="1"/>
        <v>0</v>
      </c>
    </row>
    <row r="48" spans="1:6" ht="15.75">
      <c r="A48" s="157" t="s">
        <v>518</v>
      </c>
      <c r="B48" s="115" t="s">
        <v>512</v>
      </c>
      <c r="C48" s="114" t="s">
        <v>444</v>
      </c>
      <c r="D48" s="116">
        <v>53</v>
      </c>
      <c r="E48" s="113"/>
      <c r="F48" s="113">
        <f t="shared" si="1"/>
        <v>0</v>
      </c>
    </row>
    <row r="49" spans="1:6" ht="31.5">
      <c r="A49" s="157" t="s">
        <v>527</v>
      </c>
      <c r="B49" s="161" t="s">
        <v>514</v>
      </c>
      <c r="C49" s="114" t="s">
        <v>444</v>
      </c>
      <c r="D49" s="116">
        <v>6</v>
      </c>
      <c r="E49" s="113"/>
      <c r="F49" s="113">
        <f t="shared" si="1"/>
        <v>0</v>
      </c>
    </row>
    <row r="50" spans="1:6" ht="15.75">
      <c r="A50" s="157" t="s">
        <v>528</v>
      </c>
      <c r="B50" s="115" t="s">
        <v>516</v>
      </c>
      <c r="C50" s="114" t="s">
        <v>444</v>
      </c>
      <c r="D50" s="116">
        <v>2</v>
      </c>
      <c r="E50" s="113"/>
      <c r="F50" s="113">
        <f t="shared" si="1"/>
        <v>0</v>
      </c>
    </row>
    <row r="51" spans="1:6" ht="31.5">
      <c r="A51" s="157" t="s">
        <v>529</v>
      </c>
      <c r="B51" s="115" t="s">
        <v>449</v>
      </c>
      <c r="C51" s="114" t="s">
        <v>420</v>
      </c>
      <c r="D51" s="116">
        <v>1328</v>
      </c>
      <c r="E51" s="113"/>
      <c r="F51" s="113">
        <f t="shared" si="1"/>
        <v>0</v>
      </c>
    </row>
    <row r="52" spans="1:6" ht="31.5">
      <c r="A52" s="157" t="s">
        <v>530</v>
      </c>
      <c r="B52" s="115" t="s">
        <v>450</v>
      </c>
      <c r="C52" s="114" t="s">
        <v>420</v>
      </c>
      <c r="D52" s="116">
        <v>1328</v>
      </c>
      <c r="E52" s="113"/>
      <c r="F52" s="113">
        <f t="shared" si="1"/>
        <v>0</v>
      </c>
    </row>
    <row r="53" spans="1:6" ht="15.75" customHeight="1">
      <c r="A53" s="109">
        <v>2</v>
      </c>
      <c r="B53" s="286" t="s">
        <v>451</v>
      </c>
      <c r="C53" s="287"/>
      <c r="D53" s="287"/>
      <c r="E53" s="287"/>
      <c r="F53" s="288"/>
    </row>
    <row r="54" spans="1:6" ht="15.75" customHeight="1">
      <c r="A54" s="280" t="s">
        <v>452</v>
      </c>
      <c r="B54" s="281"/>
      <c r="C54" s="281"/>
      <c r="D54" s="281"/>
      <c r="E54" s="281"/>
      <c r="F54" s="282"/>
    </row>
    <row r="55" spans="1:6" ht="31.5">
      <c r="A55" s="157" t="s">
        <v>293</v>
      </c>
      <c r="B55" s="115" t="s">
        <v>453</v>
      </c>
      <c r="C55" s="114" t="s">
        <v>420</v>
      </c>
      <c r="D55" s="116">
        <v>55</v>
      </c>
      <c r="E55" s="113"/>
      <c r="F55" s="113">
        <f t="shared" si="1"/>
        <v>0</v>
      </c>
    </row>
    <row r="56" spans="1:6" ht="15.75" customHeight="1">
      <c r="A56" s="157" t="s">
        <v>103</v>
      </c>
      <c r="B56" s="115" t="s">
        <v>454</v>
      </c>
      <c r="C56" s="114" t="s">
        <v>420</v>
      </c>
      <c r="D56" s="116">
        <v>259</v>
      </c>
      <c r="E56" s="113"/>
      <c r="F56" s="113">
        <f t="shared" si="1"/>
        <v>0</v>
      </c>
    </row>
    <row r="57" spans="1:6" ht="31.5">
      <c r="A57" s="157" t="s">
        <v>104</v>
      </c>
      <c r="B57" s="115" t="s">
        <v>455</v>
      </c>
      <c r="C57" s="114" t="s">
        <v>420</v>
      </c>
      <c r="D57" s="117">
        <v>253</v>
      </c>
      <c r="E57" s="113"/>
      <c r="F57" s="113">
        <f t="shared" si="1"/>
        <v>0</v>
      </c>
    </row>
    <row r="58" spans="1:6" ht="15.75" customHeight="1">
      <c r="A58" s="157" t="s">
        <v>372</v>
      </c>
      <c r="B58" s="115" t="s">
        <v>476</v>
      </c>
      <c r="C58" s="114" t="s">
        <v>420</v>
      </c>
      <c r="D58" s="117">
        <v>60</v>
      </c>
      <c r="E58" s="113"/>
      <c r="F58" s="113">
        <f t="shared" si="1"/>
        <v>0</v>
      </c>
    </row>
    <row r="59" spans="1:6" ht="31.5">
      <c r="A59" s="157" t="s">
        <v>373</v>
      </c>
      <c r="B59" s="115" t="s">
        <v>456</v>
      </c>
      <c r="C59" s="114" t="s">
        <v>420</v>
      </c>
      <c r="D59" s="117">
        <v>78</v>
      </c>
      <c r="E59" s="113"/>
      <c r="F59" s="113">
        <f t="shared" si="1"/>
        <v>0</v>
      </c>
    </row>
    <row r="60" spans="1:6" ht="31.5">
      <c r="A60" s="157" t="s">
        <v>374</v>
      </c>
      <c r="B60" s="115" t="s">
        <v>457</v>
      </c>
      <c r="C60" s="114" t="s">
        <v>420</v>
      </c>
      <c r="D60" s="117">
        <v>40</v>
      </c>
      <c r="E60" s="113"/>
      <c r="F60" s="113">
        <f t="shared" si="1"/>
        <v>0</v>
      </c>
    </row>
    <row r="61" spans="1:6" ht="15.75" customHeight="1">
      <c r="A61" s="283" t="s">
        <v>418</v>
      </c>
      <c r="B61" s="284"/>
      <c r="C61" s="284"/>
      <c r="D61" s="284"/>
      <c r="E61" s="284"/>
      <c r="F61" s="285"/>
    </row>
    <row r="62" spans="1:6" ht="15.75">
      <c r="A62" s="157" t="s">
        <v>375</v>
      </c>
      <c r="B62" s="110" t="s">
        <v>458</v>
      </c>
      <c r="C62" s="114" t="s">
        <v>428</v>
      </c>
      <c r="D62" s="112">
        <v>53</v>
      </c>
      <c r="E62" s="113"/>
      <c r="F62" s="113">
        <f t="shared" si="1"/>
        <v>0</v>
      </c>
    </row>
    <row r="63" spans="1:6" ht="15.75" customHeight="1">
      <c r="A63" s="157" t="s">
        <v>376</v>
      </c>
      <c r="B63" s="115" t="s">
        <v>459</v>
      </c>
      <c r="C63" s="114" t="s">
        <v>428</v>
      </c>
      <c r="D63" s="112">
        <v>106</v>
      </c>
      <c r="E63" s="113"/>
      <c r="F63" s="113">
        <f t="shared" si="1"/>
        <v>0</v>
      </c>
    </row>
    <row r="64" spans="1:6" ht="15.75">
      <c r="A64" s="157" t="s">
        <v>377</v>
      </c>
      <c r="B64" s="110" t="s">
        <v>460</v>
      </c>
      <c r="C64" s="114" t="s">
        <v>428</v>
      </c>
      <c r="D64" s="112">
        <v>5</v>
      </c>
      <c r="E64" s="113"/>
      <c r="F64" s="113">
        <f t="shared" si="1"/>
        <v>0</v>
      </c>
    </row>
    <row r="65" spans="1:6" ht="15.75">
      <c r="A65" s="157" t="s">
        <v>378</v>
      </c>
      <c r="B65" s="115" t="s">
        <v>461</v>
      </c>
      <c r="C65" s="114" t="s">
        <v>428</v>
      </c>
      <c r="D65" s="112"/>
      <c r="E65" s="113"/>
      <c r="F65" s="113">
        <f t="shared" si="1"/>
        <v>0</v>
      </c>
    </row>
    <row r="66" spans="1:6" ht="15.75" customHeight="1">
      <c r="A66" s="280" t="s">
        <v>462</v>
      </c>
      <c r="B66" s="281"/>
      <c r="C66" s="281"/>
      <c r="D66" s="281"/>
      <c r="E66" s="281"/>
      <c r="F66" s="282"/>
    </row>
    <row r="67" spans="1:6" ht="15.75" customHeight="1">
      <c r="A67" s="157" t="s">
        <v>379</v>
      </c>
      <c r="B67" s="118" t="s">
        <v>463</v>
      </c>
      <c r="C67" s="114" t="s">
        <v>420</v>
      </c>
      <c r="D67" s="116">
        <v>240</v>
      </c>
      <c r="E67" s="113"/>
      <c r="F67" s="113">
        <f t="shared" si="1"/>
        <v>0</v>
      </c>
    </row>
    <row r="68" spans="1:6" ht="15.75" customHeight="1">
      <c r="A68" s="157" t="s">
        <v>380</v>
      </c>
      <c r="B68" s="118" t="s">
        <v>464</v>
      </c>
      <c r="C68" s="114" t="s">
        <v>420</v>
      </c>
      <c r="D68" s="116">
        <v>220</v>
      </c>
      <c r="E68" s="113"/>
      <c r="F68" s="113">
        <f t="shared" si="1"/>
        <v>0</v>
      </c>
    </row>
    <row r="69" spans="1:6" ht="15.75" customHeight="1">
      <c r="A69" s="157" t="s">
        <v>381</v>
      </c>
      <c r="B69" s="118" t="s">
        <v>465</v>
      </c>
      <c r="C69" s="114" t="s">
        <v>444</v>
      </c>
      <c r="D69" s="119">
        <v>33</v>
      </c>
      <c r="E69" s="113"/>
      <c r="F69" s="113">
        <f t="shared" si="1"/>
        <v>0</v>
      </c>
    </row>
    <row r="70" spans="1:6" ht="15.75" customHeight="1">
      <c r="A70" s="157" t="s">
        <v>382</v>
      </c>
      <c r="B70" s="118" t="s">
        <v>466</v>
      </c>
      <c r="C70" s="114" t="s">
        <v>444</v>
      </c>
      <c r="D70" s="119">
        <v>55</v>
      </c>
      <c r="E70" s="113"/>
      <c r="F70" s="113">
        <f t="shared" si="1"/>
        <v>0</v>
      </c>
    </row>
    <row r="71" spans="1:6" ht="15.75" customHeight="1">
      <c r="A71" s="157" t="s">
        <v>383</v>
      </c>
      <c r="B71" s="118" t="s">
        <v>467</v>
      </c>
      <c r="C71" s="114" t="s">
        <v>444</v>
      </c>
      <c r="D71" s="119">
        <v>11</v>
      </c>
      <c r="E71" s="113"/>
      <c r="F71" s="113">
        <f t="shared" si="1"/>
        <v>0</v>
      </c>
    </row>
    <row r="72" spans="1:6" ht="15.75" customHeight="1">
      <c r="A72" s="157" t="s">
        <v>492</v>
      </c>
      <c r="B72" s="120" t="s">
        <v>468</v>
      </c>
      <c r="C72" s="114" t="s">
        <v>444</v>
      </c>
      <c r="D72" s="121">
        <v>15</v>
      </c>
      <c r="E72" s="113"/>
      <c r="F72" s="113">
        <f t="shared" si="1"/>
        <v>0</v>
      </c>
    </row>
    <row r="73" spans="1:6" ht="15.75" customHeight="1">
      <c r="A73" s="157" t="s">
        <v>493</v>
      </c>
      <c r="B73" s="160" t="s">
        <v>519</v>
      </c>
      <c r="C73" s="114" t="s">
        <v>444</v>
      </c>
      <c r="D73" s="121">
        <v>120</v>
      </c>
      <c r="E73" s="113"/>
      <c r="F73" s="113">
        <f t="shared" si="1"/>
        <v>0</v>
      </c>
    </row>
    <row r="74" spans="1:6" ht="15.75" customHeight="1">
      <c r="A74" s="157" t="s">
        <v>494</v>
      </c>
      <c r="B74" s="160" t="s">
        <v>520</v>
      </c>
      <c r="C74" s="114" t="s">
        <v>444</v>
      </c>
      <c r="D74" s="121">
        <v>90</v>
      </c>
      <c r="E74" s="113"/>
      <c r="F74" s="113">
        <f t="shared" si="1"/>
        <v>0</v>
      </c>
    </row>
    <row r="75" spans="1:6" ht="15.75" customHeight="1">
      <c r="A75" s="157" t="s">
        <v>496</v>
      </c>
      <c r="B75" s="122" t="s">
        <v>469</v>
      </c>
      <c r="C75" s="114" t="s">
        <v>420</v>
      </c>
      <c r="D75" s="121">
        <v>70</v>
      </c>
      <c r="E75" s="113"/>
      <c r="F75" s="113">
        <f t="shared" si="1"/>
        <v>0</v>
      </c>
    </row>
    <row r="76" spans="1:6" ht="15.75" customHeight="1">
      <c r="A76" s="157" t="s">
        <v>497</v>
      </c>
      <c r="B76" s="122" t="s">
        <v>470</v>
      </c>
      <c r="C76" s="114" t="s">
        <v>444</v>
      </c>
      <c r="D76" s="119">
        <v>5</v>
      </c>
      <c r="E76" s="113"/>
      <c r="F76" s="113">
        <f t="shared" si="1"/>
        <v>0</v>
      </c>
    </row>
    <row r="77" spans="1:6" ht="15.75" customHeight="1">
      <c r="A77" s="283" t="s">
        <v>471</v>
      </c>
      <c r="B77" s="284"/>
      <c r="C77" s="284"/>
      <c r="D77" s="284"/>
      <c r="E77" s="284"/>
      <c r="F77" s="285"/>
    </row>
    <row r="78" spans="1:6" ht="15.75" customHeight="1">
      <c r="A78" s="157" t="s">
        <v>499</v>
      </c>
      <c r="B78" s="118" t="s">
        <v>589</v>
      </c>
      <c r="C78" s="114" t="s">
        <v>444</v>
      </c>
      <c r="D78" s="119">
        <v>53</v>
      </c>
      <c r="E78" s="113"/>
      <c r="F78" s="113">
        <f t="shared" si="1"/>
        <v>0</v>
      </c>
    </row>
    <row r="79" spans="1:6" ht="15.75" customHeight="1">
      <c r="A79" s="157" t="s">
        <v>501</v>
      </c>
      <c r="B79" s="118" t="s">
        <v>472</v>
      </c>
      <c r="C79" s="114" t="s">
        <v>444</v>
      </c>
      <c r="D79" s="119">
        <v>6</v>
      </c>
      <c r="E79" s="113"/>
      <c r="F79" s="113">
        <f t="shared" si="1"/>
        <v>0</v>
      </c>
    </row>
    <row r="80" spans="1:6" ht="15.75">
      <c r="A80" s="157" t="s">
        <v>503</v>
      </c>
      <c r="B80" s="123" t="s">
        <v>473</v>
      </c>
      <c r="C80" s="114" t="s">
        <v>444</v>
      </c>
      <c r="D80" s="119">
        <v>106</v>
      </c>
      <c r="E80" s="113"/>
      <c r="F80" s="113">
        <f t="shared" si="1"/>
        <v>0</v>
      </c>
    </row>
    <row r="81" spans="1:6" ht="15.75">
      <c r="A81" s="157" t="s">
        <v>504</v>
      </c>
      <c r="B81" s="118" t="s">
        <v>474</v>
      </c>
      <c r="C81" s="114" t="s">
        <v>444</v>
      </c>
      <c r="D81" s="119">
        <v>0</v>
      </c>
      <c r="E81" s="113"/>
      <c r="F81" s="113">
        <v>0</v>
      </c>
    </row>
    <row r="82" spans="1:6" ht="16.5" thickBot="1">
      <c r="A82" s="157" t="s">
        <v>505</v>
      </c>
      <c r="B82" s="124" t="s">
        <v>475</v>
      </c>
      <c r="C82" s="119" t="s">
        <v>420</v>
      </c>
      <c r="D82" s="125">
        <v>530</v>
      </c>
      <c r="E82" s="126"/>
      <c r="F82" s="113">
        <f t="shared" si="1"/>
        <v>0</v>
      </c>
    </row>
    <row r="83" spans="1:6" ht="16.5" thickBot="1">
      <c r="A83" s="251"/>
      <c r="B83" s="252"/>
      <c r="C83" s="252"/>
      <c r="D83" s="252"/>
      <c r="E83" s="271"/>
      <c r="F83" s="43">
        <f>SUM(F12:F82)</f>
        <v>0</v>
      </c>
    </row>
    <row r="84" spans="1:6" ht="16.5" thickBot="1">
      <c r="A84" s="253" t="s">
        <v>545</v>
      </c>
      <c r="B84" s="254"/>
      <c r="C84" s="254"/>
      <c r="D84" s="254"/>
      <c r="E84" s="272"/>
      <c r="F84" s="43">
        <f>F83*0.1</f>
        <v>0</v>
      </c>
    </row>
    <row r="85" spans="1:6" ht="16.5" thickBot="1">
      <c r="A85" s="255" t="s">
        <v>101</v>
      </c>
      <c r="B85" s="256"/>
      <c r="C85" s="256"/>
      <c r="D85" s="256"/>
      <c r="E85" s="273"/>
      <c r="F85" s="43">
        <f>(F83+F84)</f>
        <v>0</v>
      </c>
    </row>
  </sheetData>
  <mergeCells count="22">
    <mergeCell ref="A4:B4"/>
    <mergeCell ref="C4:F4"/>
    <mergeCell ref="A1:F1"/>
    <mergeCell ref="A2:B2"/>
    <mergeCell ref="C2:F2"/>
    <mergeCell ref="A3:B3"/>
    <mergeCell ref="C3:F3"/>
    <mergeCell ref="A5:F5"/>
    <mergeCell ref="B6:F6"/>
    <mergeCell ref="A83:E83"/>
    <mergeCell ref="A84:E84"/>
    <mergeCell ref="A85:E85"/>
    <mergeCell ref="A24:F24"/>
    <mergeCell ref="A43:F43"/>
    <mergeCell ref="B10:F10"/>
    <mergeCell ref="A11:F11"/>
    <mergeCell ref="A77:F77"/>
    <mergeCell ref="A45:F45"/>
    <mergeCell ref="B53:F53"/>
    <mergeCell ref="A54:F54"/>
    <mergeCell ref="A61:F61"/>
    <mergeCell ref="A66:F66"/>
  </mergeCells>
  <pageMargins left="0.70866141732283472" right="0.28999999999999998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11</vt:i4>
      </vt:variant>
    </vt:vector>
  </HeadingPairs>
  <TitlesOfParts>
    <vt:vector size="11" baseType="lpstr">
      <vt:lpstr>OB6TO</vt:lpstr>
      <vt:lpstr>ARH</vt:lpstr>
      <vt:lpstr>vertik.</vt:lpstr>
      <vt:lpstr>Еl</vt:lpstr>
      <vt:lpstr>PB</vt:lpstr>
      <vt:lpstr>STR</vt:lpstr>
      <vt:lpstr>OVK</vt:lpstr>
      <vt:lpstr>ViK - 1</vt:lpstr>
      <vt:lpstr>ViK - 2</vt:lpstr>
      <vt:lpstr>ViK - 3</vt:lpstr>
      <vt:lpstr>ViK - kanal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2017-03-23T12:51:38Z</cp:lastPrinted>
  <dcterms:created xsi:type="dcterms:W3CDTF">2013-06-16T15:23:25Z</dcterms:created>
  <dcterms:modified xsi:type="dcterms:W3CDTF">2018-07-16T14:20:39Z</dcterms:modified>
</cp:coreProperties>
</file>